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arencerocklandcity.sharepoint.com/sites/Purchasing/Tenders/2023-026 (RFT) GRASS CUTTING (SOUTH)/"/>
    </mc:Choice>
  </mc:AlternateContent>
  <xr:revisionPtr revIDLastSave="0" documentId="8_{D10FFB55-BD7B-4B06-9EA7-006FCD517302}" xr6:coauthVersionLast="47" xr6:coauthVersionMax="47" xr10:uidLastSave="{00000000-0000-0000-0000-000000000000}"/>
  <bookViews>
    <workbookView xWindow="-120" yWindow="-120" windowWidth="29040" windowHeight="15840" activeTab="5" xr2:uid="{3A5CE5A5-251E-442F-BD7A-A13434B0A075}"/>
  </bookViews>
  <sheets>
    <sheet name="A" sheetId="1" r:id="rId1"/>
    <sheet name="B" sheetId="2" r:id="rId2"/>
    <sheet name="C" sheetId="3" r:id="rId3"/>
    <sheet name="D" sheetId="4" r:id="rId4"/>
    <sheet name="E" sheetId="5" r:id="rId5"/>
    <sheet name="summary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J9" i="7"/>
  <c r="F9" i="7"/>
  <c r="M8" i="7"/>
  <c r="L8" i="7"/>
  <c r="K8" i="7"/>
  <c r="I8" i="7"/>
  <c r="H8" i="7"/>
  <c r="G8" i="7"/>
  <c r="E8" i="7"/>
  <c r="D8" i="7"/>
  <c r="C8" i="7"/>
  <c r="M7" i="7"/>
  <c r="L7" i="7"/>
  <c r="K7" i="7"/>
  <c r="I7" i="7"/>
  <c r="H7" i="7"/>
  <c r="G7" i="7"/>
  <c r="E7" i="7"/>
  <c r="D7" i="7"/>
  <c r="C7" i="7"/>
  <c r="I6" i="7"/>
  <c r="M6" i="7"/>
  <c r="L6" i="7"/>
  <c r="K6" i="7"/>
  <c r="H6" i="7"/>
  <c r="G6" i="7"/>
  <c r="E6" i="7"/>
  <c r="D6" i="7"/>
  <c r="C6" i="7"/>
  <c r="M5" i="7"/>
  <c r="L5" i="7"/>
  <c r="K5" i="7"/>
  <c r="I5" i="7"/>
  <c r="H5" i="7"/>
  <c r="G5" i="7"/>
  <c r="E5" i="7"/>
  <c r="D5" i="7"/>
  <c r="C5" i="7"/>
  <c r="M4" i="7"/>
  <c r="L4" i="7"/>
  <c r="L9" i="7" s="1"/>
  <c r="K4" i="7"/>
  <c r="I4" i="7"/>
  <c r="I9" i="7" s="1"/>
  <c r="H4" i="7"/>
  <c r="G4" i="7"/>
  <c r="E4" i="7"/>
  <c r="D4" i="7"/>
  <c r="D9" i="7" s="1"/>
  <c r="C4" i="7"/>
  <c r="C9" i="7" s="1"/>
  <c r="K9" i="7" l="1"/>
  <c r="E9" i="7"/>
  <c r="H9" i="7"/>
  <c r="M9" i="7"/>
  <c r="G9" i="7"/>
  <c r="AF30" i="1" l="1"/>
  <c r="W30" i="1"/>
  <c r="M30" i="1"/>
  <c r="AF29" i="1"/>
  <c r="W29" i="1"/>
  <c r="M29" i="1"/>
  <c r="AD29" i="1"/>
  <c r="AB29" i="1"/>
  <c r="U29" i="1"/>
  <c r="S29" i="1"/>
  <c r="K29" i="1"/>
  <c r="I29" i="1"/>
  <c r="J11" i="5"/>
  <c r="P11" i="5"/>
  <c r="V11" i="5"/>
  <c r="V10" i="5"/>
  <c r="T10" i="5"/>
  <c r="R10" i="5"/>
  <c r="P10" i="5"/>
  <c r="N10" i="5"/>
  <c r="L10" i="5"/>
  <c r="J10" i="5"/>
  <c r="H10" i="5"/>
  <c r="F10" i="5"/>
  <c r="V9" i="5"/>
  <c r="V8" i="5"/>
  <c r="V7" i="5"/>
  <c r="V6" i="5"/>
  <c r="T9" i="5"/>
  <c r="T8" i="5"/>
  <c r="T7" i="5"/>
  <c r="T6" i="5"/>
  <c r="R9" i="5"/>
  <c r="R8" i="5"/>
  <c r="R7" i="5"/>
  <c r="R6" i="5"/>
  <c r="P9" i="5"/>
  <c r="P8" i="5"/>
  <c r="P7" i="5"/>
  <c r="P6" i="5"/>
  <c r="N9" i="5"/>
  <c r="N8" i="5"/>
  <c r="N7" i="5"/>
  <c r="N6" i="5"/>
  <c r="L9" i="5"/>
  <c r="L8" i="5"/>
  <c r="L7" i="5"/>
  <c r="L6" i="5"/>
  <c r="J9" i="5"/>
  <c r="J8" i="5"/>
  <c r="J7" i="5"/>
  <c r="J6" i="5"/>
  <c r="H9" i="5"/>
  <c r="H8" i="5"/>
  <c r="H7" i="5"/>
  <c r="H6" i="5"/>
  <c r="F9" i="5"/>
  <c r="F8" i="5"/>
  <c r="F7" i="5"/>
  <c r="F6" i="5"/>
  <c r="J8" i="4"/>
  <c r="P8" i="4"/>
  <c r="V8" i="4"/>
  <c r="V7" i="4"/>
  <c r="T7" i="4"/>
  <c r="R7" i="4"/>
  <c r="P7" i="4"/>
  <c r="N7" i="4"/>
  <c r="L7" i="4"/>
  <c r="J7" i="4"/>
  <c r="H7" i="4"/>
  <c r="F7" i="4"/>
  <c r="V6" i="4"/>
  <c r="T6" i="4"/>
  <c r="R6" i="4"/>
  <c r="P6" i="4"/>
  <c r="N6" i="4"/>
  <c r="L6" i="4"/>
  <c r="J6" i="4"/>
  <c r="H6" i="4"/>
  <c r="F6" i="4"/>
  <c r="J9" i="3"/>
  <c r="P9" i="3"/>
  <c r="V9" i="3"/>
  <c r="V8" i="3"/>
  <c r="T8" i="3"/>
  <c r="R8" i="3"/>
  <c r="P8" i="3"/>
  <c r="N8" i="3"/>
  <c r="L8" i="3"/>
  <c r="V7" i="3"/>
  <c r="V6" i="3"/>
  <c r="T7" i="3"/>
  <c r="T6" i="3"/>
  <c r="R7" i="3"/>
  <c r="R6" i="3"/>
  <c r="P7" i="3"/>
  <c r="P6" i="3"/>
  <c r="N7" i="3"/>
  <c r="N6" i="3"/>
  <c r="L7" i="3"/>
  <c r="L6" i="3"/>
  <c r="J8" i="3"/>
  <c r="H8" i="3"/>
  <c r="F8" i="3"/>
  <c r="J7" i="3"/>
  <c r="J6" i="3"/>
  <c r="H7" i="3"/>
  <c r="H6" i="3"/>
  <c r="F7" i="3"/>
  <c r="F6" i="3"/>
  <c r="AH9" i="2"/>
  <c r="AH8" i="2"/>
  <c r="AC8" i="2"/>
  <c r="AA8" i="2"/>
  <c r="Y9" i="2"/>
  <c r="Y8" i="2"/>
  <c r="T8" i="2"/>
  <c r="R8" i="2"/>
  <c r="P9" i="2"/>
  <c r="P8" i="2"/>
  <c r="K8" i="2"/>
  <c r="I8" i="2"/>
  <c r="AH7" i="2"/>
  <c r="AH6" i="2"/>
  <c r="AC7" i="2"/>
  <c r="AC6" i="2"/>
  <c r="AA7" i="2"/>
  <c r="AA6" i="2"/>
  <c r="Y7" i="2"/>
  <c r="Y6" i="2"/>
  <c r="T7" i="2"/>
  <c r="T6" i="2"/>
  <c r="R7" i="2"/>
  <c r="R6" i="2"/>
  <c r="P7" i="2"/>
  <c r="P6" i="2"/>
  <c r="K7" i="2"/>
  <c r="K6" i="2"/>
  <c r="I7" i="2"/>
  <c r="I6" i="2"/>
  <c r="AF23" i="1"/>
  <c r="AD23" i="1"/>
  <c r="AB23" i="1"/>
  <c r="AF22" i="1"/>
  <c r="AF21" i="1"/>
  <c r="AF20" i="1"/>
  <c r="AF19" i="1"/>
  <c r="AD22" i="1"/>
  <c r="AD21" i="1"/>
  <c r="AD20" i="1"/>
  <c r="AD19" i="1"/>
  <c r="AB22" i="1"/>
  <c r="AB21" i="1"/>
  <c r="AB20" i="1"/>
  <c r="AB19" i="1"/>
  <c r="W23" i="1"/>
  <c r="W22" i="1"/>
  <c r="W21" i="1"/>
  <c r="W20" i="1"/>
  <c r="W19" i="1"/>
  <c r="U16" i="1"/>
  <c r="S16" i="1"/>
  <c r="AF15" i="1"/>
  <c r="AF14" i="1"/>
  <c r="AF13" i="1"/>
  <c r="AF12" i="1"/>
  <c r="AF11" i="1"/>
  <c r="AF10" i="1"/>
  <c r="AF9" i="1"/>
  <c r="AF8" i="1"/>
  <c r="AF7" i="1"/>
  <c r="AF6" i="1"/>
  <c r="AD15" i="1"/>
  <c r="AD14" i="1"/>
  <c r="AD13" i="1"/>
  <c r="AD12" i="1"/>
  <c r="AD11" i="1"/>
  <c r="AD10" i="1"/>
  <c r="AD9" i="1"/>
  <c r="AD8" i="1"/>
  <c r="AD7" i="1"/>
  <c r="AD6" i="1"/>
  <c r="AD16" i="1" s="1"/>
  <c r="AB15" i="1"/>
  <c r="AB14" i="1"/>
  <c r="AB13" i="1"/>
  <c r="AB12" i="1"/>
  <c r="AB11" i="1"/>
  <c r="AB10" i="1"/>
  <c r="AB9" i="1"/>
  <c r="AB8" i="1"/>
  <c r="AB16" i="1" s="1"/>
  <c r="AB7" i="1"/>
  <c r="AB6" i="1"/>
  <c r="U22" i="1"/>
  <c r="U21" i="1"/>
  <c r="U20" i="1"/>
  <c r="U19" i="1"/>
  <c r="W15" i="1"/>
  <c r="W14" i="1"/>
  <c r="W13" i="1"/>
  <c r="W12" i="1"/>
  <c r="W11" i="1"/>
  <c r="W10" i="1"/>
  <c r="W9" i="1"/>
  <c r="W8" i="1"/>
  <c r="W7" i="1"/>
  <c r="W6" i="1"/>
  <c r="U15" i="1"/>
  <c r="U14" i="1"/>
  <c r="U13" i="1"/>
  <c r="U12" i="1"/>
  <c r="U11" i="1"/>
  <c r="U10" i="1"/>
  <c r="U9" i="1"/>
  <c r="U8" i="1"/>
  <c r="U7" i="1"/>
  <c r="U6" i="1"/>
  <c r="S22" i="1"/>
  <c r="S21" i="1"/>
  <c r="S20" i="1"/>
  <c r="S19" i="1"/>
  <c r="S11" i="1"/>
  <c r="S15" i="1"/>
  <c r="S14" i="1"/>
  <c r="S13" i="1"/>
  <c r="S12" i="1"/>
  <c r="S10" i="1"/>
  <c r="S9" i="1"/>
  <c r="S8" i="1"/>
  <c r="S7" i="1"/>
  <c r="S6" i="1"/>
  <c r="M22" i="1"/>
  <c r="M21" i="1"/>
  <c r="M20" i="1"/>
  <c r="K15" i="1"/>
  <c r="K14" i="1"/>
  <c r="K13" i="1"/>
  <c r="K12" i="1"/>
  <c r="K11" i="1"/>
  <c r="K10" i="1"/>
  <c r="K9" i="1"/>
  <c r="K8" i="1"/>
  <c r="K7" i="1"/>
  <c r="K22" i="1"/>
  <c r="K21" i="1"/>
  <c r="K20" i="1"/>
  <c r="K19" i="1"/>
  <c r="M19" i="1"/>
  <c r="I22" i="1"/>
  <c r="N22" i="1" s="1"/>
  <c r="I21" i="1"/>
  <c r="I20" i="1"/>
  <c r="I19" i="1"/>
  <c r="M15" i="1"/>
  <c r="M14" i="1"/>
  <c r="M13" i="1"/>
  <c r="M12" i="1"/>
  <c r="M11" i="1"/>
  <c r="M10" i="1"/>
  <c r="M9" i="1"/>
  <c r="M8" i="1"/>
  <c r="M7" i="1"/>
  <c r="M6" i="1"/>
  <c r="K6" i="1"/>
  <c r="I15" i="1"/>
  <c r="I14" i="1"/>
  <c r="N14" i="1" s="1"/>
  <c r="I13" i="1"/>
  <c r="I12" i="1"/>
  <c r="I11" i="1"/>
  <c r="I10" i="1"/>
  <c r="N10" i="1" s="1"/>
  <c r="I9" i="1"/>
  <c r="I8" i="1"/>
  <c r="I7" i="1"/>
  <c r="I6" i="1"/>
  <c r="N26" i="1"/>
  <c r="N28" i="1"/>
  <c r="N27" i="1"/>
  <c r="AF16" i="1" l="1"/>
  <c r="AG16" i="1" s="1"/>
  <c r="S23" i="1"/>
  <c r="U23" i="1"/>
  <c r="W16" i="1"/>
  <c r="I23" i="1"/>
  <c r="N21" i="1"/>
  <c r="N6" i="1"/>
  <c r="M16" i="1"/>
  <c r="K23" i="1"/>
  <c r="K16" i="1"/>
  <c r="N7" i="1"/>
  <c r="N11" i="1"/>
  <c r="N15" i="1"/>
  <c r="N19" i="1"/>
  <c r="N20" i="1"/>
  <c r="I16" i="1"/>
  <c r="M23" i="1"/>
  <c r="N23" i="1" s="1"/>
  <c r="N8" i="1"/>
  <c r="N12" i="1"/>
  <c r="N9" i="1"/>
  <c r="N13" i="1"/>
  <c r="X23" i="1" l="1"/>
  <c r="X16" i="1"/>
  <c r="N16" i="1"/>
</calcChain>
</file>

<file path=xl/sharedStrings.xml><?xml version="1.0" encoding="utf-8"?>
<sst xmlns="http://schemas.openxmlformats.org/spreadsheetml/2006/main" count="263" uniqueCount="115">
  <si>
    <t>2023-026  - GRASS CUTTING SERVICES (SOUTH SECTION OF BASELINE ROAD) - Quote Form - SCHEDULE OF PRICES-PART ''A'' BUILDING AND PARKS-SOUTH</t>
  </si>
  <si>
    <t>Charbonneau Property Maintenance Inc.</t>
  </si>
  <si>
    <t>BPM Property maintenance</t>
  </si>
  <si>
    <t>2765981 Ontario Inc.</t>
  </si>
  <si>
    <t>Submission 1</t>
  </si>
  <si>
    <t>Line Item</t>
  </si>
  <si>
    <t>SITE/MAP #</t>
  </si>
  <si>
    <t>ADDRESS</t>
  </si>
  <si>
    <t>FREQUENCY</t>
  </si>
  <si>
    <t># OF CUTS PER YEAR</t>
  </si>
  <si>
    <t>ACRES/APPOXIMATE</t>
  </si>
  <si>
    <t>average 3 years</t>
  </si>
  <si>
    <t xml:space="preserve">PRICE PER CUT 2023 </t>
  </si>
  <si>
    <t xml:space="preserve">PRICE PER CUT 2024  </t>
  </si>
  <si>
    <t xml:space="preserve">PRICE PER CUT 2025  </t>
  </si>
  <si>
    <t>year 2023-2024</t>
  </si>
  <si>
    <t>year 23-24 &amp; 25</t>
  </si>
  <si>
    <t>3 YEAR AVERAGE TOTAL</t>
  </si>
  <si>
    <t>BP01</t>
  </si>
  <si>
    <t>Clarence
  Creek Arena
  418 Lemay</t>
  </si>
  <si>
    <t>Weekly</t>
  </si>
  <si>
    <t>22</t>
  </si>
  <si>
    <t>3.62</t>
  </si>
  <si>
    <t>BP02</t>
  </si>
  <si>
    <t>Clarence
  Creek City Hall
  415 Lemay</t>
  </si>
  <si>
    <t>1.25</t>
  </si>
  <si>
    <t>BP03</t>
  </si>
  <si>
    <t>Jules
  Saumures Park
  1753 Céline</t>
  </si>
  <si>
    <t>3.75</t>
  </si>
  <si>
    <t>BP04</t>
  </si>
  <si>
    <t>Vacant Land
  Céline Street</t>
  </si>
  <si>
    <t>Bi-weekly</t>
  </si>
  <si>
    <t>11</t>
  </si>
  <si>
    <t>0.22</t>
  </si>
  <si>
    <t>BP05</t>
  </si>
  <si>
    <t>Recreation
  Garage
  466 Landry</t>
  </si>
  <si>
    <t>0.57</t>
  </si>
  <si>
    <t>BP06</t>
  </si>
  <si>
    <t>Recreation
  Storage
  2475
  St-Pascal</t>
  </si>
  <si>
    <t>0.77</t>
  </si>
  <si>
    <t>BP07</t>
  </si>
  <si>
    <t>Ronald
  Lalonde Community Center – 2564 St-Pascal</t>
  </si>
  <si>
    <t>0.24</t>
  </si>
  <si>
    <t>BP08</t>
  </si>
  <si>
    <t>Bourget
  Community Center
  19 Lavigne</t>
  </si>
  <si>
    <t>10.76</t>
  </si>
  <si>
    <t>BP08.01</t>
  </si>
  <si>
    <t>Cost each
  additional cut to soccer field only</t>
  </si>
  <si>
    <t>Upon
  Request</t>
  </si>
  <si>
    <t>Upon request</t>
  </si>
  <si>
    <t>1.89</t>
  </si>
  <si>
    <t>BP09</t>
  </si>
  <si>
    <t>Bourget
  Former Train Station
  139 Levis</t>
  </si>
  <si>
    <t>0.56</t>
  </si>
  <si>
    <t>BP10</t>
  </si>
  <si>
    <t>Recreational
  Trail Bourget
  (between
  Champlain and Marcil)</t>
  </si>
  <si>
    <t>BI-Weekly</t>
  </si>
  <si>
    <t>6.5</t>
  </si>
  <si>
    <t>BP11</t>
  </si>
  <si>
    <t>Alphonse Carrière Community
  Center 3154 Gendron</t>
  </si>
  <si>
    <t>5.53</t>
  </si>
  <si>
    <t>BP12</t>
  </si>
  <si>
    <t>Recreational
  Trail Hammond Bicycle Path 3270 Gendron</t>
  </si>
  <si>
    <t>Bi-Weekly</t>
  </si>
  <si>
    <t>BP13</t>
  </si>
  <si>
    <t>Cheney Park
  205 Grand
  Tronc</t>
  </si>
  <si>
    <t>5.96</t>
  </si>
  <si>
    <t>BP13.1</t>
  </si>
  <si>
    <t>Cost for each
  additional cut to soccer field</t>
  </si>
  <si>
    <t>2.07</t>
  </si>
  <si>
    <t>BP14</t>
  </si>
  <si>
    <t>Cathy Cain
  Park
  370 McDermott</t>
  </si>
  <si>
    <t>3.25</t>
  </si>
  <si>
    <t>BP14.1</t>
  </si>
  <si>
    <t>2.39</t>
  </si>
  <si>
    <t>Subtotal:</t>
  </si>
  <si>
    <t>total</t>
  </si>
  <si>
    <t>2023-026  - GRASS CUTTING SERVICES (SOUTH SECTION OF BASELINE ROAD) - Quote Form - SCHEDULE OF PRICES-PART ''B'' FIRE STATIONS-SOUTH</t>
  </si>
  <si>
    <t>AVERAGE COUNT</t>
  </si>
  <si>
    <t>sum 2023-2024</t>
  </si>
  <si>
    <t>sum 2025-23-24</t>
  </si>
  <si>
    <t>PS1</t>
  </si>
  <si>
    <t>Fire Hall
  1484 Landry</t>
  </si>
  <si>
    <t>1.9</t>
  </si>
  <si>
    <t>PS3</t>
  </si>
  <si>
    <t>Fire Hall
  2130 Laval</t>
  </si>
  <si>
    <t>0.4</t>
  </si>
  <si>
    <t>2023-026  - GRASS CUTTING SERVICES (SOUTH SECTION OF BASELINE ROAD) - Quote Form - SCHEDULE OF PRICES-PART ''C'' PUBLIC WORKS-SOUTH</t>
  </si>
  <si>
    <t>PW13</t>
  </si>
  <si>
    <t>Claude St
  (corner of Josée and Claude)</t>
  </si>
  <si>
    <t>PW39</t>
  </si>
  <si>
    <t>Laval
  Handrail (between 2087 &amp; 2115)</t>
  </si>
  <si>
    <t>2023-026  - GRASS CUTTING SERVICES (SOUTH SECTION OF BASELINE ROAD) - Quote Form - SCHEDULE OF PRICES-PART ''D'' ENVIRONMENT-SOUTH</t>
  </si>
  <si>
    <t>PW33</t>
  </si>
  <si>
    <t>Landfill Site
  2335 Lalonde
  Road</t>
  </si>
  <si>
    <t>2023-026  - GRASS CUTTING SERVICES (SOUTH SECTION OF BASELINE ROAD) - Quote Form - SCHEDULE OF PRICES-PART ''E'' WATER &amp; SEWER-SOUTH</t>
  </si>
  <si>
    <t>SW02</t>
  </si>
  <si>
    <t>Danika Street
  Pond (Cheney)</t>
  </si>
  <si>
    <t>SW03</t>
  </si>
  <si>
    <t>Moise Gendron
  Pond (Bourget)</t>
  </si>
  <si>
    <t>SW04</t>
  </si>
  <si>
    <t>Etienne
  Street Pond (Bourget)</t>
  </si>
  <si>
    <t>SW05</t>
  </si>
  <si>
    <t>Roxanne
  Street pond (Clarence Creek)</t>
  </si>
  <si>
    <t>A</t>
  </si>
  <si>
    <t>B</t>
  </si>
  <si>
    <t>C</t>
  </si>
  <si>
    <t>D</t>
  </si>
  <si>
    <t>E</t>
  </si>
  <si>
    <t>Y1</t>
  </si>
  <si>
    <t>Y2</t>
  </si>
  <si>
    <t>Y3</t>
  </si>
  <si>
    <t>CHARBONNEAU PROPERTY MAINTENANCE</t>
  </si>
  <si>
    <t>BPM PROPERTY MAINTENANCE</t>
  </si>
  <si>
    <t>2765981 ONT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</si>
</sst>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\$\ #,##0.0000"/>
    <numFmt numFmtId="165" formatCode="\$#,##0.00"/>
    <numFmt numFmtId="166" formatCode="#,##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8000"/>
      <name val="Calibri"/>
      <family val="2"/>
    </font>
    <font>
      <b/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7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5" fontId="0" fillId="0" borderId="8" xfId="0" applyNumberFormat="1" applyBorder="1" applyAlignment="1">
      <alignment vertical="top"/>
    </xf>
    <xf numFmtId="164" fontId="0" fillId="2" borderId="7" xfId="0" applyNumberFormat="1" applyFill="1" applyBorder="1" applyAlignment="1">
      <alignment vertical="top"/>
    </xf>
    <xf numFmtId="164" fontId="0" fillId="2" borderId="0" xfId="0" applyNumberFormat="1" applyFill="1" applyAlignment="1">
      <alignment vertical="top"/>
    </xf>
    <xf numFmtId="165" fontId="0" fillId="2" borderId="0" xfId="0" applyNumberFormat="1" applyFill="1" applyAlignment="1">
      <alignment vertical="top"/>
    </xf>
    <xf numFmtId="165" fontId="0" fillId="2" borderId="8" xfId="0" applyNumberFormat="1" applyFill="1" applyBorder="1" applyAlignment="1">
      <alignment vertical="top"/>
    </xf>
    <xf numFmtId="165" fontId="5" fillId="0" borderId="0" xfId="0" applyNumberFormat="1" applyFont="1"/>
    <xf numFmtId="165" fontId="0" fillId="2" borderId="0" xfId="0" applyNumberFormat="1" applyFill="1"/>
    <xf numFmtId="165" fontId="0" fillId="0" borderId="0" xfId="0" applyNumberFormat="1"/>
    <xf numFmtId="0" fontId="0" fillId="3" borderId="0" xfId="0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center" vertical="top"/>
    </xf>
    <xf numFmtId="164" fontId="0" fillId="3" borderId="7" xfId="0" applyNumberFormat="1" applyFill="1" applyBorder="1" applyAlignment="1">
      <alignment vertical="top"/>
    </xf>
    <xf numFmtId="164" fontId="0" fillId="3" borderId="0" xfId="0" applyNumberFormat="1" applyFill="1" applyAlignment="1">
      <alignment vertical="top"/>
    </xf>
    <xf numFmtId="165" fontId="0" fillId="3" borderId="0" xfId="0" applyNumberFormat="1" applyFill="1" applyAlignment="1">
      <alignment vertical="top"/>
    </xf>
    <xf numFmtId="165" fontId="0" fillId="3" borderId="8" xfId="0" applyNumberFormat="1" applyFill="1" applyBorder="1" applyAlignment="1">
      <alignment vertical="top"/>
    </xf>
    <xf numFmtId="0" fontId="0" fillId="4" borderId="0" xfId="0" applyFill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center" vertical="top"/>
    </xf>
    <xf numFmtId="164" fontId="0" fillId="4" borderId="7" xfId="0" applyNumberFormat="1" applyFill="1" applyBorder="1" applyAlignment="1">
      <alignment vertical="top"/>
    </xf>
    <xf numFmtId="164" fontId="0" fillId="4" borderId="0" xfId="0" applyNumberFormat="1" applyFill="1" applyAlignment="1">
      <alignment vertical="top"/>
    </xf>
    <xf numFmtId="165" fontId="0" fillId="4" borderId="0" xfId="0" applyNumberFormat="1" applyFill="1" applyAlignment="1">
      <alignment vertical="top"/>
    </xf>
    <xf numFmtId="165" fontId="0" fillId="4" borderId="8" xfId="0" applyNumberFormat="1" applyFill="1" applyBorder="1" applyAlignment="1">
      <alignment vertical="top"/>
    </xf>
    <xf numFmtId="164" fontId="0" fillId="3" borderId="0" xfId="0" applyNumberFormat="1" applyFill="1" applyBorder="1" applyAlignment="1">
      <alignment vertical="top"/>
    </xf>
    <xf numFmtId="0" fontId="6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top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164" fontId="0" fillId="0" borderId="0" xfId="0" applyNumberFormat="1" applyFill="1" applyBorder="1" applyAlignment="1">
      <alignment vertical="top"/>
    </xf>
    <xf numFmtId="164" fontId="0" fillId="0" borderId="0" xfId="0" applyNumberFormat="1" applyFill="1" applyAlignment="1">
      <alignment vertical="top"/>
    </xf>
    <xf numFmtId="165" fontId="0" fillId="0" borderId="0" xfId="0" applyNumberFormat="1" applyFill="1" applyAlignment="1">
      <alignment vertical="top"/>
    </xf>
    <xf numFmtId="165" fontId="0" fillId="0" borderId="0" xfId="0" applyNumberFormat="1" applyFill="1" applyBorder="1" applyAlignment="1">
      <alignment vertical="top"/>
    </xf>
    <xf numFmtId="164" fontId="0" fillId="5" borderId="0" xfId="0" applyNumberFormat="1" applyFill="1"/>
    <xf numFmtId="164" fontId="0" fillId="5" borderId="0" xfId="0" applyNumberFormat="1" applyFill="1" applyBorder="1" applyAlignment="1">
      <alignment vertical="top"/>
    </xf>
    <xf numFmtId="164" fontId="0" fillId="5" borderId="0" xfId="0" applyNumberFormat="1" applyFill="1" applyAlignment="1">
      <alignment vertical="top"/>
    </xf>
    <xf numFmtId="0" fontId="4" fillId="0" borderId="0" xfId="0" applyFont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165" fontId="0" fillId="5" borderId="0" xfId="0" applyNumberFormat="1" applyFill="1" applyAlignment="1">
      <alignment vertical="top"/>
    </xf>
    <xf numFmtId="0" fontId="0" fillId="5" borderId="0" xfId="0" applyFill="1"/>
    <xf numFmtId="4" fontId="0" fillId="6" borderId="0" xfId="0" applyNumberFormat="1" applyFill="1"/>
    <xf numFmtId="164" fontId="0" fillId="6" borderId="0" xfId="0" applyNumberFormat="1" applyFill="1" applyAlignment="1">
      <alignment vertical="top"/>
    </xf>
    <xf numFmtId="166" fontId="0" fillId="6" borderId="0" xfId="0" applyNumberFormat="1" applyFill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5" fillId="6" borderId="0" xfId="0" applyNumberFormat="1" applyFont="1" applyFill="1"/>
    <xf numFmtId="165" fontId="0" fillId="6" borderId="0" xfId="0" applyNumberFormat="1" applyFill="1"/>
    <xf numFmtId="0" fontId="0" fillId="7" borderId="9" xfId="0" applyFill="1" applyBorder="1"/>
    <xf numFmtId="44" fontId="0" fillId="8" borderId="9" xfId="1" applyFont="1" applyFill="1" applyBorder="1"/>
    <xf numFmtId="44" fontId="0" fillId="9" borderId="9" xfId="1" applyFont="1" applyFill="1" applyBorder="1"/>
    <xf numFmtId="44" fontId="0" fillId="7" borderId="9" xfId="1" applyFont="1" applyFill="1" applyBorder="1"/>
    <xf numFmtId="0" fontId="0" fillId="8" borderId="9" xfId="0" applyFill="1" applyBorder="1" applyAlignment="1">
      <alignment horizontal="center"/>
    </xf>
    <xf numFmtId="44" fontId="0" fillId="8" borderId="10" xfId="1" applyFont="1" applyFill="1" applyBorder="1"/>
    <xf numFmtId="44" fontId="0" fillId="9" borderId="10" xfId="1" applyFont="1" applyFill="1" applyBorder="1"/>
    <xf numFmtId="44" fontId="0" fillId="7" borderId="10" xfId="1" applyFont="1" applyFill="1" applyBorder="1"/>
    <xf numFmtId="0" fontId="0" fillId="8" borderId="9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4" fontId="0" fillId="3" borderId="9" xfId="1" applyFont="1" applyFill="1" applyBorder="1"/>
    <xf numFmtId="44" fontId="0" fillId="3" borderId="9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C7DE-FBF9-455A-BEEE-5A401911A38D}">
  <dimension ref="A1:AI30"/>
  <sheetViews>
    <sheetView topLeftCell="H12" zoomScale="80" zoomScaleNormal="80" workbookViewId="0">
      <selection activeCell="I29" sqref="I29"/>
    </sheetView>
  </sheetViews>
  <sheetFormatPr defaultRowHeight="15" x14ac:dyDescent="0.25"/>
  <cols>
    <col min="1" max="1" width="7.7109375" customWidth="1"/>
    <col min="2" max="2" width="11.140625" bestFit="1" customWidth="1"/>
    <col min="3" max="3" width="35.85546875" bestFit="1" customWidth="1"/>
    <col min="4" max="4" width="13.140625" hidden="1" customWidth="1"/>
    <col min="5" max="5" width="18.85546875" customWidth="1"/>
    <col min="6" max="6" width="19.5703125" hidden="1" customWidth="1"/>
    <col min="7" max="7" width="14.7109375" hidden="1" customWidth="1"/>
    <col min="8" max="8" width="18.42578125" bestFit="1" customWidth="1"/>
    <col min="9" max="9" width="18.42578125" style="27" customWidth="1"/>
    <col min="10" max="10" width="18.42578125" bestFit="1" customWidth="1"/>
    <col min="11" max="11" width="18.42578125" style="27" customWidth="1"/>
    <col min="12" max="12" width="18.42578125" bestFit="1" customWidth="1"/>
    <col min="13" max="13" width="18.42578125" style="27" customWidth="1"/>
    <col min="14" max="14" width="18.42578125" hidden="1" customWidth="1"/>
    <col min="15" max="15" width="14.140625" hidden="1" customWidth="1"/>
    <col min="16" max="16" width="14.5703125" hidden="1" customWidth="1"/>
    <col min="17" max="17" width="22.28515625" hidden="1" customWidth="1"/>
    <col min="18" max="18" width="18.42578125" bestFit="1" customWidth="1"/>
    <col min="19" max="19" width="18.42578125" style="27" customWidth="1"/>
    <col min="20" max="20" width="18.42578125" bestFit="1" customWidth="1"/>
    <col min="21" max="21" width="18.42578125" style="27" customWidth="1"/>
    <col min="22" max="22" width="18.42578125" bestFit="1" customWidth="1"/>
    <col min="23" max="23" width="18.42578125" style="27" customWidth="1"/>
    <col min="24" max="24" width="14.85546875" hidden="1" customWidth="1"/>
    <col min="25" max="25" width="14.5703125" hidden="1" customWidth="1"/>
    <col min="26" max="26" width="22.28515625" hidden="1" customWidth="1"/>
    <col min="27" max="27" width="18.42578125" bestFit="1" customWidth="1"/>
    <col min="28" max="28" width="18.42578125" style="27" customWidth="1"/>
    <col min="29" max="29" width="18.42578125" bestFit="1" customWidth="1"/>
    <col min="30" max="30" width="18.42578125" style="27" customWidth="1"/>
    <col min="31" max="31" width="18.42578125" bestFit="1" customWidth="1"/>
    <col min="32" max="32" width="18.42578125" style="27" customWidth="1"/>
    <col min="33" max="33" width="16.42578125" hidden="1" customWidth="1"/>
    <col min="34" max="34" width="14.5703125" hidden="1" customWidth="1"/>
    <col min="35" max="35" width="22.28515625" hidden="1" customWidth="1"/>
    <col min="36" max="38" width="0" hidden="1" customWidth="1"/>
  </cols>
  <sheetData>
    <row r="1" spans="1:35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3" spans="1:35" x14ac:dyDescent="0.25">
      <c r="H3" s="2" t="s">
        <v>1</v>
      </c>
      <c r="I3" s="3"/>
      <c r="J3" s="3"/>
      <c r="K3" s="3"/>
      <c r="L3" s="3"/>
      <c r="M3" s="3"/>
      <c r="N3" s="3"/>
      <c r="O3" s="3"/>
      <c r="P3" s="3"/>
      <c r="Q3" s="4"/>
      <c r="R3" s="2" t="s">
        <v>2</v>
      </c>
      <c r="S3" s="3"/>
      <c r="T3" s="3"/>
      <c r="U3" s="3"/>
      <c r="V3" s="3"/>
      <c r="W3" s="3"/>
      <c r="X3" s="3"/>
      <c r="Y3" s="3"/>
      <c r="Z3" s="4"/>
      <c r="AA3" s="2" t="s">
        <v>3</v>
      </c>
      <c r="AB3" s="3"/>
      <c r="AC3" s="3"/>
      <c r="AD3" s="3"/>
      <c r="AE3" s="3"/>
      <c r="AF3" s="3"/>
      <c r="AG3" s="3"/>
      <c r="AH3" s="3"/>
      <c r="AI3" s="4"/>
    </row>
    <row r="4" spans="1:35" x14ac:dyDescent="0.25">
      <c r="H4" s="5" t="s">
        <v>4</v>
      </c>
      <c r="I4" s="6"/>
      <c r="J4" s="6"/>
      <c r="K4" s="6"/>
      <c r="L4" s="6"/>
      <c r="M4" s="6"/>
      <c r="N4" s="6"/>
      <c r="O4" s="6"/>
      <c r="P4" s="6"/>
      <c r="Q4" s="7"/>
      <c r="R4" s="5" t="s">
        <v>4</v>
      </c>
      <c r="S4" s="6"/>
      <c r="T4" s="6"/>
      <c r="U4" s="6"/>
      <c r="V4" s="6"/>
      <c r="W4" s="6"/>
      <c r="X4" s="6"/>
      <c r="Y4" s="6"/>
      <c r="Z4" s="7"/>
      <c r="AA4" s="5" t="s">
        <v>4</v>
      </c>
      <c r="AB4" s="6"/>
      <c r="AC4" s="6"/>
      <c r="AD4" s="6"/>
      <c r="AE4" s="6"/>
      <c r="AF4" s="6"/>
      <c r="AG4" s="6"/>
      <c r="AH4" s="6"/>
      <c r="AI4" s="7"/>
    </row>
    <row r="5" spans="1:35" ht="30" x14ac:dyDescent="0.25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56"/>
      <c r="J5" s="8" t="s">
        <v>13</v>
      </c>
      <c r="K5" s="55"/>
      <c r="L5" s="8" t="s">
        <v>14</v>
      </c>
      <c r="M5" s="55"/>
      <c r="N5" s="42" t="s">
        <v>76</v>
      </c>
      <c r="O5" s="8" t="s">
        <v>15</v>
      </c>
      <c r="P5" s="8" t="s">
        <v>16</v>
      </c>
      <c r="Q5" s="10" t="s">
        <v>17</v>
      </c>
      <c r="R5" s="11" t="s">
        <v>12</v>
      </c>
      <c r="S5" s="56"/>
      <c r="T5" s="12" t="s">
        <v>13</v>
      </c>
      <c r="U5" s="55"/>
      <c r="V5" s="12" t="s">
        <v>14</v>
      </c>
      <c r="W5" s="55"/>
      <c r="X5" s="12" t="s">
        <v>15</v>
      </c>
      <c r="Y5" s="12" t="s">
        <v>16</v>
      </c>
      <c r="Z5" s="13" t="s">
        <v>17</v>
      </c>
      <c r="AA5" s="9" t="s">
        <v>12</v>
      </c>
      <c r="AB5" s="56"/>
      <c r="AC5" s="8" t="s">
        <v>13</v>
      </c>
      <c r="AD5" s="55"/>
      <c r="AE5" s="8" t="s">
        <v>14</v>
      </c>
      <c r="AF5" s="55"/>
      <c r="AG5" s="8" t="s">
        <v>15</v>
      </c>
      <c r="AH5" s="8" t="s">
        <v>16</v>
      </c>
      <c r="AI5" s="10" t="s">
        <v>17</v>
      </c>
    </row>
    <row r="6" spans="1:35" ht="45" x14ac:dyDescent="0.25">
      <c r="A6">
        <v>1</v>
      </c>
      <c r="B6" s="14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15">
        <v>3</v>
      </c>
      <c r="H6" s="16">
        <v>143.36000000000001</v>
      </c>
      <c r="I6" s="41">
        <f>E6*H6</f>
        <v>3153.92</v>
      </c>
      <c r="J6" s="17">
        <v>143.36000000000001</v>
      </c>
      <c r="K6" s="41">
        <f>E6*J6</f>
        <v>3153.92</v>
      </c>
      <c r="L6" s="17">
        <v>143.36000000000001</v>
      </c>
      <c r="M6" s="41">
        <f>L6*E6</f>
        <v>3153.92</v>
      </c>
      <c r="N6" s="17">
        <f>SUM(H6:L6)</f>
        <v>6737.92</v>
      </c>
      <c r="O6" s="18">
        <v>286.72000000000003</v>
      </c>
      <c r="P6" s="18">
        <v>430.08</v>
      </c>
      <c r="Q6" s="19">
        <v>143.36000000000001</v>
      </c>
      <c r="R6" s="20">
        <v>480</v>
      </c>
      <c r="S6" s="41">
        <f>R6*$E$6</f>
        <v>10560</v>
      </c>
      <c r="T6" s="21">
        <v>505</v>
      </c>
      <c r="U6" s="31">
        <f>T6*$E6</f>
        <v>11110</v>
      </c>
      <c r="V6" s="21">
        <v>530</v>
      </c>
      <c r="W6" s="31">
        <f>V6*$E6</f>
        <v>11660</v>
      </c>
      <c r="X6" s="22">
        <v>985</v>
      </c>
      <c r="Y6" s="22">
        <v>1515</v>
      </c>
      <c r="Z6" s="23">
        <v>505</v>
      </c>
      <c r="AA6" s="16">
        <v>3258</v>
      </c>
      <c r="AB6" s="41">
        <f>AA6*$E6</f>
        <v>71676</v>
      </c>
      <c r="AC6" s="17">
        <v>3258</v>
      </c>
      <c r="AD6" s="41">
        <f>AC6*$E6</f>
        <v>71676</v>
      </c>
      <c r="AE6" s="17">
        <v>2896</v>
      </c>
      <c r="AF6" s="41">
        <f>AE6*$E6</f>
        <v>63712</v>
      </c>
      <c r="AG6" s="18">
        <v>6516</v>
      </c>
      <c r="AH6" s="18">
        <v>9412</v>
      </c>
      <c r="AI6" s="19">
        <v>3137.33</v>
      </c>
    </row>
    <row r="7" spans="1:35" ht="45" x14ac:dyDescent="0.25">
      <c r="A7">
        <v>2</v>
      </c>
      <c r="B7" s="14" t="s">
        <v>23</v>
      </c>
      <c r="C7" s="14" t="s">
        <v>24</v>
      </c>
      <c r="D7" s="14" t="s">
        <v>20</v>
      </c>
      <c r="E7" s="14" t="s">
        <v>21</v>
      </c>
      <c r="F7" s="14" t="s">
        <v>25</v>
      </c>
      <c r="G7" s="15">
        <v>3</v>
      </c>
      <c r="H7" s="16">
        <v>49.51</v>
      </c>
      <c r="I7" s="41">
        <f>E7*H7</f>
        <v>1089.22</v>
      </c>
      <c r="J7" s="17">
        <v>49.51</v>
      </c>
      <c r="K7" s="41">
        <f>E7*J7</f>
        <v>1089.22</v>
      </c>
      <c r="L7" s="17">
        <v>49.51</v>
      </c>
      <c r="M7" s="41">
        <f>L7*E7</f>
        <v>1089.22</v>
      </c>
      <c r="N7" s="17">
        <f>SUM(H7:L7)</f>
        <v>2326.9700000000003</v>
      </c>
      <c r="O7" s="18">
        <v>99.02</v>
      </c>
      <c r="P7" s="18">
        <v>148.53</v>
      </c>
      <c r="Q7" s="19">
        <v>49.51</v>
      </c>
      <c r="R7" s="20">
        <v>160</v>
      </c>
      <c r="S7" s="41">
        <f t="shared" ref="S7:S15" si="0">R7*$E$6</f>
        <v>3520</v>
      </c>
      <c r="T7" s="21">
        <v>170</v>
      </c>
      <c r="U7" s="31">
        <f t="shared" ref="U7:U15" si="1">T7*$E7</f>
        <v>3740</v>
      </c>
      <c r="V7" s="21">
        <v>180</v>
      </c>
      <c r="W7" s="31">
        <f t="shared" ref="W7:W15" si="2">V7*$E7</f>
        <v>3960</v>
      </c>
      <c r="X7" s="22">
        <v>330</v>
      </c>
      <c r="Y7" s="22">
        <v>510</v>
      </c>
      <c r="Z7" s="23">
        <v>170</v>
      </c>
      <c r="AA7" s="16">
        <v>1125</v>
      </c>
      <c r="AB7" s="41">
        <f t="shared" ref="AB7:AB15" si="3">AA7*$E7</f>
        <v>24750</v>
      </c>
      <c r="AC7" s="17">
        <v>1125</v>
      </c>
      <c r="AD7" s="41">
        <f t="shared" ref="AD7:AD15" si="4">AC7*$E7</f>
        <v>24750</v>
      </c>
      <c r="AE7" s="17">
        <v>1000</v>
      </c>
      <c r="AF7" s="41">
        <f t="shared" ref="AF7:AF15" si="5">AE7*$E7</f>
        <v>22000</v>
      </c>
      <c r="AG7" s="18">
        <v>2250</v>
      </c>
      <c r="AH7" s="18">
        <v>3250</v>
      </c>
      <c r="AI7" s="19">
        <v>1083.33</v>
      </c>
    </row>
    <row r="8" spans="1:35" ht="45" x14ac:dyDescent="0.25">
      <c r="A8">
        <v>3</v>
      </c>
      <c r="B8" s="14" t="s">
        <v>26</v>
      </c>
      <c r="C8" s="14" t="s">
        <v>27</v>
      </c>
      <c r="D8" s="14" t="s">
        <v>20</v>
      </c>
      <c r="E8" s="14" t="s">
        <v>21</v>
      </c>
      <c r="F8" s="14" t="s">
        <v>28</v>
      </c>
      <c r="G8" s="15">
        <v>3</v>
      </c>
      <c r="H8" s="16">
        <v>148.52000000000001</v>
      </c>
      <c r="I8" s="41">
        <f>E8*H8</f>
        <v>3267.44</v>
      </c>
      <c r="J8" s="17">
        <v>148.52000000000001</v>
      </c>
      <c r="K8" s="41">
        <f>E8*J8</f>
        <v>3267.44</v>
      </c>
      <c r="L8" s="17">
        <v>148.52000000000001</v>
      </c>
      <c r="M8" s="41">
        <f>L8*E8</f>
        <v>3267.44</v>
      </c>
      <c r="N8" s="17">
        <f>SUM(H8:L8)</f>
        <v>6980.4400000000005</v>
      </c>
      <c r="O8" s="18">
        <v>297.04000000000002</v>
      </c>
      <c r="P8" s="18">
        <v>445.56</v>
      </c>
      <c r="Q8" s="19">
        <v>148.52000000000001</v>
      </c>
      <c r="R8" s="20">
        <v>240</v>
      </c>
      <c r="S8" s="41">
        <f t="shared" si="0"/>
        <v>5280</v>
      </c>
      <c r="T8" s="21">
        <v>250</v>
      </c>
      <c r="U8" s="31">
        <f t="shared" si="1"/>
        <v>5500</v>
      </c>
      <c r="V8" s="21">
        <v>265</v>
      </c>
      <c r="W8" s="31">
        <f t="shared" si="2"/>
        <v>5830</v>
      </c>
      <c r="X8" s="22">
        <v>490</v>
      </c>
      <c r="Y8" s="22">
        <v>755</v>
      </c>
      <c r="Z8" s="23">
        <v>251.67</v>
      </c>
      <c r="AA8" s="16">
        <v>3375</v>
      </c>
      <c r="AB8" s="41">
        <f t="shared" si="3"/>
        <v>74250</v>
      </c>
      <c r="AC8" s="17">
        <v>3375</v>
      </c>
      <c r="AD8" s="41">
        <f t="shared" si="4"/>
        <v>74250</v>
      </c>
      <c r="AE8" s="17">
        <v>3000</v>
      </c>
      <c r="AF8" s="41">
        <f t="shared" si="5"/>
        <v>66000</v>
      </c>
      <c r="AG8" s="18">
        <v>6750</v>
      </c>
      <c r="AH8" s="18">
        <v>9750</v>
      </c>
      <c r="AI8" s="19">
        <v>3250</v>
      </c>
    </row>
    <row r="9" spans="1:35" ht="45" x14ac:dyDescent="0.25">
      <c r="A9">
        <v>5</v>
      </c>
      <c r="B9" s="14" t="s">
        <v>34</v>
      </c>
      <c r="C9" s="14" t="s">
        <v>35</v>
      </c>
      <c r="D9" s="14" t="s">
        <v>20</v>
      </c>
      <c r="E9" s="14" t="s">
        <v>21</v>
      </c>
      <c r="F9" s="14" t="s">
        <v>36</v>
      </c>
      <c r="G9" s="15">
        <v>3</v>
      </c>
      <c r="H9" s="16">
        <v>22.57</v>
      </c>
      <c r="I9" s="41">
        <f>E9*H9</f>
        <v>496.54</v>
      </c>
      <c r="J9" s="17">
        <v>22.57</v>
      </c>
      <c r="K9" s="41">
        <f>E9*J9</f>
        <v>496.54</v>
      </c>
      <c r="L9" s="17">
        <v>22.57</v>
      </c>
      <c r="M9" s="41">
        <f>L9*E9</f>
        <v>496.54</v>
      </c>
      <c r="N9" s="17">
        <f>SUM(H9:L9)</f>
        <v>1060.79</v>
      </c>
      <c r="O9" s="18">
        <v>45.14</v>
      </c>
      <c r="P9" s="18">
        <v>67.709999999999994</v>
      </c>
      <c r="Q9" s="19">
        <v>22.57</v>
      </c>
      <c r="R9" s="20">
        <v>160</v>
      </c>
      <c r="S9" s="41">
        <f t="shared" si="0"/>
        <v>3520</v>
      </c>
      <c r="T9" s="21">
        <v>170</v>
      </c>
      <c r="U9" s="31">
        <f t="shared" si="1"/>
        <v>3740</v>
      </c>
      <c r="V9" s="21">
        <v>180</v>
      </c>
      <c r="W9" s="31">
        <f t="shared" si="2"/>
        <v>3960</v>
      </c>
      <c r="X9" s="22">
        <v>330</v>
      </c>
      <c r="Y9" s="22">
        <v>510</v>
      </c>
      <c r="Z9" s="23">
        <v>170</v>
      </c>
      <c r="AA9" s="16">
        <v>513</v>
      </c>
      <c r="AB9" s="41">
        <f t="shared" si="3"/>
        <v>11286</v>
      </c>
      <c r="AC9" s="17">
        <v>513</v>
      </c>
      <c r="AD9" s="41">
        <f t="shared" si="4"/>
        <v>11286</v>
      </c>
      <c r="AE9" s="17">
        <v>432</v>
      </c>
      <c r="AF9" s="41">
        <f t="shared" si="5"/>
        <v>9504</v>
      </c>
      <c r="AG9" s="18">
        <v>1026</v>
      </c>
      <c r="AH9" s="18">
        <v>1458</v>
      </c>
      <c r="AI9" s="19">
        <v>486</v>
      </c>
    </row>
    <row r="10" spans="1:35" ht="60" x14ac:dyDescent="0.25">
      <c r="A10">
        <v>6</v>
      </c>
      <c r="B10" s="14" t="s">
        <v>37</v>
      </c>
      <c r="C10" s="14" t="s">
        <v>38</v>
      </c>
      <c r="D10" s="14" t="s">
        <v>20</v>
      </c>
      <c r="E10" s="14" t="s">
        <v>21</v>
      </c>
      <c r="F10" s="14" t="s">
        <v>39</v>
      </c>
      <c r="G10" s="15">
        <v>3</v>
      </c>
      <c r="H10" s="16">
        <v>30.5</v>
      </c>
      <c r="I10" s="41">
        <f>E10*H10</f>
        <v>671</v>
      </c>
      <c r="J10" s="17">
        <v>30.5</v>
      </c>
      <c r="K10" s="41">
        <f>E10*J10</f>
        <v>671</v>
      </c>
      <c r="L10" s="17">
        <v>30.5</v>
      </c>
      <c r="M10" s="41">
        <f>L10*E10</f>
        <v>671</v>
      </c>
      <c r="N10" s="17">
        <f>SUM(H10:L10)</f>
        <v>1433.5</v>
      </c>
      <c r="O10" s="18">
        <v>61</v>
      </c>
      <c r="P10" s="18">
        <v>91.5</v>
      </c>
      <c r="Q10" s="19">
        <v>30.5</v>
      </c>
      <c r="R10" s="20">
        <v>160</v>
      </c>
      <c r="S10" s="41">
        <f t="shared" si="0"/>
        <v>3520</v>
      </c>
      <c r="T10" s="21">
        <v>170</v>
      </c>
      <c r="U10" s="31">
        <f t="shared" si="1"/>
        <v>3740</v>
      </c>
      <c r="V10" s="21">
        <v>180</v>
      </c>
      <c r="W10" s="31">
        <f t="shared" si="2"/>
        <v>3960</v>
      </c>
      <c r="X10" s="22">
        <v>330</v>
      </c>
      <c r="Y10" s="22">
        <v>510</v>
      </c>
      <c r="Z10" s="23">
        <v>170</v>
      </c>
      <c r="AA10" s="16">
        <v>693</v>
      </c>
      <c r="AB10" s="41">
        <f t="shared" si="3"/>
        <v>15246</v>
      </c>
      <c r="AC10" s="17">
        <v>693</v>
      </c>
      <c r="AD10" s="41">
        <f t="shared" si="4"/>
        <v>15246</v>
      </c>
      <c r="AE10" s="17">
        <v>616</v>
      </c>
      <c r="AF10" s="41">
        <f t="shared" si="5"/>
        <v>13552</v>
      </c>
      <c r="AG10" s="18">
        <v>1386</v>
      </c>
      <c r="AH10" s="18">
        <v>2002</v>
      </c>
      <c r="AI10" s="19">
        <v>667.33</v>
      </c>
    </row>
    <row r="11" spans="1:35" ht="45" x14ac:dyDescent="0.25">
      <c r="A11">
        <v>7</v>
      </c>
      <c r="B11" s="14" t="s">
        <v>40</v>
      </c>
      <c r="C11" s="14" t="s">
        <v>41</v>
      </c>
      <c r="D11" s="14" t="s">
        <v>20</v>
      </c>
      <c r="E11" s="14" t="s">
        <v>21</v>
      </c>
      <c r="F11" s="14" t="s">
        <v>42</v>
      </c>
      <c r="G11" s="15">
        <v>3</v>
      </c>
      <c r="H11" s="16">
        <v>9.51</v>
      </c>
      <c r="I11" s="41">
        <f>E11*H11</f>
        <v>209.22</v>
      </c>
      <c r="J11" s="17">
        <v>9.51</v>
      </c>
      <c r="K11" s="41">
        <f>E11*J11</f>
        <v>209.22</v>
      </c>
      <c r="L11" s="17">
        <v>9.51</v>
      </c>
      <c r="M11" s="41">
        <f>L11*E11</f>
        <v>209.22</v>
      </c>
      <c r="N11" s="17">
        <f>SUM(H11:L11)</f>
        <v>446.96999999999997</v>
      </c>
      <c r="O11" s="18">
        <v>19.02</v>
      </c>
      <c r="P11" s="18">
        <v>28.53</v>
      </c>
      <c r="Q11" s="19">
        <v>9.51</v>
      </c>
      <c r="R11" s="20">
        <v>160</v>
      </c>
      <c r="S11" s="41">
        <f>R11*$E$6</f>
        <v>3520</v>
      </c>
      <c r="T11" s="21">
        <v>170</v>
      </c>
      <c r="U11" s="31">
        <f t="shared" si="1"/>
        <v>3740</v>
      </c>
      <c r="V11" s="21">
        <v>180</v>
      </c>
      <c r="W11" s="31">
        <f t="shared" si="2"/>
        <v>3960</v>
      </c>
      <c r="X11" s="22">
        <v>330</v>
      </c>
      <c r="Y11" s="22">
        <v>510</v>
      </c>
      <c r="Z11" s="23">
        <v>170</v>
      </c>
      <c r="AA11" s="16">
        <v>216</v>
      </c>
      <c r="AB11" s="41">
        <f t="shared" si="3"/>
        <v>4752</v>
      </c>
      <c r="AC11" s="17">
        <v>216</v>
      </c>
      <c r="AD11" s="41">
        <f t="shared" si="4"/>
        <v>4752</v>
      </c>
      <c r="AE11" s="17">
        <v>192</v>
      </c>
      <c r="AF11" s="41">
        <f t="shared" si="5"/>
        <v>4224</v>
      </c>
      <c r="AG11" s="18">
        <v>432</v>
      </c>
      <c r="AH11" s="18">
        <v>624</v>
      </c>
      <c r="AI11" s="19">
        <v>208</v>
      </c>
    </row>
    <row r="12" spans="1:35" ht="45" x14ac:dyDescent="0.25">
      <c r="A12">
        <v>8</v>
      </c>
      <c r="B12" s="14" t="s">
        <v>43</v>
      </c>
      <c r="C12" s="14" t="s">
        <v>44</v>
      </c>
      <c r="D12" s="14" t="s">
        <v>20</v>
      </c>
      <c r="E12" s="14" t="s">
        <v>21</v>
      </c>
      <c r="F12" s="14" t="s">
        <v>45</v>
      </c>
      <c r="G12" s="15">
        <v>3</v>
      </c>
      <c r="H12" s="16">
        <v>426.15</v>
      </c>
      <c r="I12" s="41">
        <f>E12*H12</f>
        <v>9375.2999999999993</v>
      </c>
      <c r="J12" s="17">
        <v>444.33</v>
      </c>
      <c r="K12" s="41">
        <f>E12*J12</f>
        <v>9775.26</v>
      </c>
      <c r="L12" s="17">
        <v>462.51</v>
      </c>
      <c r="M12" s="41">
        <f>L12*E12</f>
        <v>10175.219999999999</v>
      </c>
      <c r="N12" s="17">
        <f>SUM(H12:L12)</f>
        <v>20483.55</v>
      </c>
      <c r="O12" s="18">
        <v>870.48</v>
      </c>
      <c r="P12" s="18">
        <v>1332.99</v>
      </c>
      <c r="Q12" s="19">
        <v>444.33</v>
      </c>
      <c r="R12" s="20">
        <v>640</v>
      </c>
      <c r="S12" s="41">
        <f t="shared" si="0"/>
        <v>14080</v>
      </c>
      <c r="T12" s="21">
        <v>675</v>
      </c>
      <c r="U12" s="31">
        <f t="shared" si="1"/>
        <v>14850</v>
      </c>
      <c r="V12" s="21">
        <v>710</v>
      </c>
      <c r="W12" s="31">
        <f t="shared" si="2"/>
        <v>15620</v>
      </c>
      <c r="X12" s="22">
        <v>1315</v>
      </c>
      <c r="Y12" s="22">
        <v>2025</v>
      </c>
      <c r="Z12" s="23">
        <v>675</v>
      </c>
      <c r="AA12" s="16">
        <v>8070</v>
      </c>
      <c r="AB12" s="41">
        <f t="shared" si="3"/>
        <v>177540</v>
      </c>
      <c r="AC12" s="17">
        <v>8070</v>
      </c>
      <c r="AD12" s="41">
        <f t="shared" si="4"/>
        <v>177540</v>
      </c>
      <c r="AE12" s="17">
        <v>8070</v>
      </c>
      <c r="AF12" s="41">
        <f t="shared" si="5"/>
        <v>177540</v>
      </c>
      <c r="AG12" s="18">
        <v>16140</v>
      </c>
      <c r="AH12" s="18">
        <v>24210</v>
      </c>
      <c r="AI12" s="19">
        <v>8070</v>
      </c>
    </row>
    <row r="13" spans="1:35" ht="30" x14ac:dyDescent="0.25">
      <c r="A13">
        <v>12</v>
      </c>
      <c r="B13" s="14" t="s">
        <v>58</v>
      </c>
      <c r="C13" s="14" t="s">
        <v>59</v>
      </c>
      <c r="D13" s="14" t="s">
        <v>20</v>
      </c>
      <c r="E13" s="14" t="s">
        <v>21</v>
      </c>
      <c r="F13" s="14" t="s">
        <v>60</v>
      </c>
      <c r="G13" s="15">
        <v>3</v>
      </c>
      <c r="H13" s="16">
        <v>219.01</v>
      </c>
      <c r="I13" s="41">
        <f>E13*H13</f>
        <v>4818.2199999999993</v>
      </c>
      <c r="J13" s="17">
        <v>228.92</v>
      </c>
      <c r="K13" s="41">
        <f>E13*J13</f>
        <v>5036.24</v>
      </c>
      <c r="L13" s="17">
        <v>238.83</v>
      </c>
      <c r="M13" s="41">
        <f>L13*E13</f>
        <v>5254.26</v>
      </c>
      <c r="N13" s="17">
        <f>SUM(H13:L13)</f>
        <v>10541.22</v>
      </c>
      <c r="O13" s="18">
        <v>447.93</v>
      </c>
      <c r="P13" s="18">
        <v>686.76</v>
      </c>
      <c r="Q13" s="19">
        <v>228.92</v>
      </c>
      <c r="R13" s="20">
        <v>320</v>
      </c>
      <c r="S13" s="41">
        <f t="shared" si="0"/>
        <v>7040</v>
      </c>
      <c r="T13" s="21">
        <v>335</v>
      </c>
      <c r="U13" s="31">
        <f t="shared" si="1"/>
        <v>7370</v>
      </c>
      <c r="V13" s="21">
        <v>375</v>
      </c>
      <c r="W13" s="31">
        <f t="shared" si="2"/>
        <v>8250</v>
      </c>
      <c r="X13" s="22">
        <v>655</v>
      </c>
      <c r="Y13" s="22">
        <v>1030</v>
      </c>
      <c r="Z13" s="23">
        <v>343.33</v>
      </c>
      <c r="AA13" s="16">
        <v>4977</v>
      </c>
      <c r="AB13" s="41">
        <f t="shared" si="3"/>
        <v>109494</v>
      </c>
      <c r="AC13" s="17">
        <v>4977</v>
      </c>
      <c r="AD13" s="41">
        <f t="shared" si="4"/>
        <v>109494</v>
      </c>
      <c r="AE13" s="17">
        <v>4424</v>
      </c>
      <c r="AF13" s="41">
        <f t="shared" si="5"/>
        <v>97328</v>
      </c>
      <c r="AG13" s="18">
        <v>9954</v>
      </c>
      <c r="AH13" s="18">
        <v>14378</v>
      </c>
      <c r="AI13" s="19">
        <v>4792.67</v>
      </c>
    </row>
    <row r="14" spans="1:35" ht="45" x14ac:dyDescent="0.25">
      <c r="A14">
        <v>14</v>
      </c>
      <c r="B14" s="14" t="s">
        <v>64</v>
      </c>
      <c r="C14" s="14" t="s">
        <v>65</v>
      </c>
      <c r="D14" s="14" t="s">
        <v>20</v>
      </c>
      <c r="E14" s="14" t="s">
        <v>21</v>
      </c>
      <c r="F14" s="14" t="s">
        <v>66</v>
      </c>
      <c r="G14" s="15">
        <v>3</v>
      </c>
      <c r="H14" s="16">
        <v>236.04</v>
      </c>
      <c r="I14" s="41">
        <f>E14*H14</f>
        <v>5192.88</v>
      </c>
      <c r="J14" s="17">
        <v>245.95</v>
      </c>
      <c r="K14" s="41">
        <f>E14*J14</f>
        <v>5410.9</v>
      </c>
      <c r="L14" s="17">
        <v>255.86</v>
      </c>
      <c r="M14" s="41">
        <f>L14*E14</f>
        <v>5628.92</v>
      </c>
      <c r="N14" s="17">
        <f>SUM(H14:L14)</f>
        <v>11341.630000000001</v>
      </c>
      <c r="O14" s="18">
        <v>481.99</v>
      </c>
      <c r="P14" s="18">
        <v>737.85</v>
      </c>
      <c r="Q14" s="19">
        <v>245.95</v>
      </c>
      <c r="R14" s="20">
        <v>320</v>
      </c>
      <c r="S14" s="41">
        <f t="shared" si="0"/>
        <v>7040</v>
      </c>
      <c r="T14" s="21">
        <v>335</v>
      </c>
      <c r="U14" s="31">
        <f t="shared" si="1"/>
        <v>7370</v>
      </c>
      <c r="V14" s="21">
        <v>375</v>
      </c>
      <c r="W14" s="31">
        <f t="shared" si="2"/>
        <v>8250</v>
      </c>
      <c r="X14" s="22">
        <v>655</v>
      </c>
      <c r="Y14" s="22">
        <v>1030</v>
      </c>
      <c r="Z14" s="23">
        <v>343.33</v>
      </c>
      <c r="AA14" s="16">
        <v>5364</v>
      </c>
      <c r="AB14" s="41">
        <f t="shared" si="3"/>
        <v>118008</v>
      </c>
      <c r="AC14" s="17">
        <v>5364</v>
      </c>
      <c r="AD14" s="41">
        <f t="shared" si="4"/>
        <v>118008</v>
      </c>
      <c r="AE14" s="17">
        <v>4768</v>
      </c>
      <c r="AF14" s="41">
        <f t="shared" si="5"/>
        <v>104896</v>
      </c>
      <c r="AG14" s="18">
        <v>10728</v>
      </c>
      <c r="AH14" s="18">
        <v>15496</v>
      </c>
      <c r="AI14" s="19">
        <v>5165.33</v>
      </c>
    </row>
    <row r="15" spans="1:35" ht="45" x14ac:dyDescent="0.25">
      <c r="A15">
        <v>16</v>
      </c>
      <c r="B15" s="14" t="s">
        <v>70</v>
      </c>
      <c r="C15" s="14" t="s">
        <v>71</v>
      </c>
      <c r="D15" s="14" t="s">
        <v>20</v>
      </c>
      <c r="E15" s="14" t="s">
        <v>21</v>
      </c>
      <c r="F15" s="14" t="s">
        <v>72</v>
      </c>
      <c r="G15" s="15">
        <v>3</v>
      </c>
      <c r="H15" s="16">
        <v>128.72</v>
      </c>
      <c r="I15" s="41">
        <f>E15*H15</f>
        <v>2831.84</v>
      </c>
      <c r="J15" s="17">
        <v>128.72</v>
      </c>
      <c r="K15" s="41">
        <f>E15*J15</f>
        <v>2831.84</v>
      </c>
      <c r="L15" s="17">
        <v>128.72</v>
      </c>
      <c r="M15" s="41">
        <f>L15*E15</f>
        <v>2831.84</v>
      </c>
      <c r="N15" s="17">
        <f>SUM(H15:L15)</f>
        <v>6049.84</v>
      </c>
      <c r="O15" s="18">
        <v>257.44</v>
      </c>
      <c r="P15" s="18">
        <v>386.16</v>
      </c>
      <c r="Q15" s="19">
        <v>128.72</v>
      </c>
      <c r="R15" s="20">
        <v>400</v>
      </c>
      <c r="S15" s="41">
        <f t="shared" si="0"/>
        <v>8800</v>
      </c>
      <c r="T15" s="21">
        <v>420</v>
      </c>
      <c r="U15" s="31">
        <f t="shared" si="1"/>
        <v>9240</v>
      </c>
      <c r="V15" s="21">
        <v>440</v>
      </c>
      <c r="W15" s="31">
        <f t="shared" si="2"/>
        <v>9680</v>
      </c>
      <c r="X15" s="22">
        <v>820</v>
      </c>
      <c r="Y15" s="22">
        <v>1260</v>
      </c>
      <c r="Z15" s="23">
        <v>420</v>
      </c>
      <c r="AA15" s="16">
        <v>2925</v>
      </c>
      <c r="AB15" s="41">
        <f t="shared" si="3"/>
        <v>64350</v>
      </c>
      <c r="AC15" s="17">
        <v>2925</v>
      </c>
      <c r="AD15" s="41">
        <f t="shared" si="4"/>
        <v>64350</v>
      </c>
      <c r="AE15" s="17">
        <v>2600</v>
      </c>
      <c r="AF15" s="41">
        <f t="shared" si="5"/>
        <v>57200</v>
      </c>
      <c r="AG15" s="18">
        <v>5850</v>
      </c>
      <c r="AH15" s="18">
        <v>8450</v>
      </c>
      <c r="AI15" s="19">
        <v>2816.67</v>
      </c>
    </row>
    <row r="16" spans="1:35" x14ac:dyDescent="0.25">
      <c r="H16" s="51"/>
      <c r="I16" s="51">
        <f>SUM(I6:I15)</f>
        <v>31105.58</v>
      </c>
      <c r="J16" s="51"/>
      <c r="K16" s="51">
        <f>SUM(K6:K15)</f>
        <v>31941.579999999998</v>
      </c>
      <c r="L16" s="51"/>
      <c r="M16" s="51">
        <f>SUM(M6:M15)</f>
        <v>32777.58</v>
      </c>
      <c r="N16" s="51">
        <f>SUM(I16:M16)</f>
        <v>95824.74</v>
      </c>
      <c r="R16" s="51"/>
      <c r="S16" s="51">
        <f>SUM(S6:S15)</f>
        <v>66880</v>
      </c>
      <c r="T16" s="51"/>
      <c r="U16" s="51">
        <f>SUM(U6:U15)</f>
        <v>70400</v>
      </c>
      <c r="V16" s="51"/>
      <c r="W16" s="51">
        <f>SUM(W6:W15)</f>
        <v>75130</v>
      </c>
      <c r="X16" s="51">
        <f>SUM(S16:W16)</f>
        <v>212410</v>
      </c>
      <c r="AA16" s="51"/>
      <c r="AB16" s="51">
        <f>SUM(AB6:AB15)</f>
        <v>671352</v>
      </c>
      <c r="AC16" s="51"/>
      <c r="AD16" s="51">
        <f>SUM(AD6:AD15)</f>
        <v>671352</v>
      </c>
      <c r="AE16" s="51"/>
      <c r="AF16" s="51">
        <f>SUM(AF6:AF15)</f>
        <v>615956</v>
      </c>
      <c r="AG16" s="51">
        <f>SUM(AB16:AF16)</f>
        <v>1958660</v>
      </c>
    </row>
    <row r="17" spans="1:35" x14ac:dyDescent="0.25">
      <c r="A17" t="s">
        <v>75</v>
      </c>
      <c r="M17" s="60"/>
      <c r="Q17" s="24">
        <v>2349.6999999999998</v>
      </c>
      <c r="W17" s="62"/>
      <c r="Z17" s="25">
        <v>4675</v>
      </c>
      <c r="AF17" s="62"/>
      <c r="AI17" s="26">
        <v>41697.99</v>
      </c>
    </row>
    <row r="19" spans="1:35" s="27" customFormat="1" ht="30" x14ac:dyDescent="0.25">
      <c r="A19" s="27">
        <v>4</v>
      </c>
      <c r="B19" s="28" t="s">
        <v>29</v>
      </c>
      <c r="C19" s="28" t="s">
        <v>30</v>
      </c>
      <c r="D19" s="28" t="s">
        <v>31</v>
      </c>
      <c r="E19" s="28" t="s">
        <v>32</v>
      </c>
      <c r="F19" s="28" t="s">
        <v>33</v>
      </c>
      <c r="G19" s="29">
        <v>3</v>
      </c>
      <c r="H19" s="30">
        <v>8.6999999999999993</v>
      </c>
      <c r="I19" s="41">
        <f>E19*H19</f>
        <v>95.699999999999989</v>
      </c>
      <c r="J19" s="31">
        <v>8.6999999999999993</v>
      </c>
      <c r="K19" s="41">
        <f>E19*J19</f>
        <v>95.699999999999989</v>
      </c>
      <c r="L19" s="31">
        <v>8.6999999999999993</v>
      </c>
      <c r="M19" s="41">
        <f>E19*L19</f>
        <v>95.699999999999989</v>
      </c>
      <c r="N19" s="17">
        <f t="shared" ref="N19:N22" si="6">SUM(H19:L19)</f>
        <v>217.49999999999997</v>
      </c>
      <c r="O19" s="32">
        <v>17.399999999999999</v>
      </c>
      <c r="P19" s="32">
        <v>26.1</v>
      </c>
      <c r="Q19" s="33">
        <v>8.6999999999999993</v>
      </c>
      <c r="R19" s="30">
        <v>100</v>
      </c>
      <c r="S19" s="41">
        <f>R19*$E19</f>
        <v>1100</v>
      </c>
      <c r="T19" s="31">
        <v>105</v>
      </c>
      <c r="U19" s="31">
        <f>T19*$E19</f>
        <v>1155</v>
      </c>
      <c r="V19" s="31">
        <v>110</v>
      </c>
      <c r="W19" s="31">
        <f>V19*$E19</f>
        <v>1210</v>
      </c>
      <c r="X19" s="32">
        <v>205</v>
      </c>
      <c r="Y19" s="32">
        <v>315</v>
      </c>
      <c r="Z19" s="33">
        <v>105</v>
      </c>
      <c r="AA19" s="30">
        <v>198</v>
      </c>
      <c r="AB19" s="31">
        <f>AA19*$E19</f>
        <v>2178</v>
      </c>
      <c r="AC19" s="31">
        <v>198</v>
      </c>
      <c r="AD19" s="31">
        <f>AC19*$E19</f>
        <v>2178</v>
      </c>
      <c r="AE19" s="31">
        <v>176</v>
      </c>
      <c r="AF19" s="31">
        <f t="shared" ref="AF19:AF22" si="7">AE19*$E19</f>
        <v>1936</v>
      </c>
      <c r="AG19" s="32">
        <v>396</v>
      </c>
      <c r="AH19" s="32">
        <v>572</v>
      </c>
      <c r="AI19" s="33">
        <v>190.67</v>
      </c>
    </row>
    <row r="20" spans="1:35" s="27" customFormat="1" ht="45" x14ac:dyDescent="0.25">
      <c r="A20" s="27">
        <v>10</v>
      </c>
      <c r="B20" s="28" t="s">
        <v>51</v>
      </c>
      <c r="C20" s="28" t="s">
        <v>52</v>
      </c>
      <c r="D20" s="28" t="s">
        <v>31</v>
      </c>
      <c r="E20" s="28" t="s">
        <v>32</v>
      </c>
      <c r="F20" s="28" t="s">
        <v>53</v>
      </c>
      <c r="G20" s="29">
        <v>3</v>
      </c>
      <c r="H20" s="30">
        <v>22.18</v>
      </c>
      <c r="I20" s="41">
        <f>E20*H20</f>
        <v>243.98</v>
      </c>
      <c r="J20" s="31">
        <v>22.18</v>
      </c>
      <c r="K20" s="41">
        <f>E20*J20</f>
        <v>243.98</v>
      </c>
      <c r="L20" s="31">
        <v>22.18</v>
      </c>
      <c r="M20" s="41">
        <f>E20*L20</f>
        <v>243.98</v>
      </c>
      <c r="N20" s="17">
        <f t="shared" si="6"/>
        <v>554.49999999999989</v>
      </c>
      <c r="O20" s="32">
        <v>44.36</v>
      </c>
      <c r="P20" s="32">
        <v>66.540000000000006</v>
      </c>
      <c r="Q20" s="33">
        <v>22.18</v>
      </c>
      <c r="R20" s="30">
        <v>160</v>
      </c>
      <c r="S20" s="41">
        <f t="shared" ref="S20:S22" si="8">R20*$E20</f>
        <v>1760</v>
      </c>
      <c r="T20" s="31">
        <v>170</v>
      </c>
      <c r="U20" s="31">
        <f t="shared" ref="U20:U22" si="9">T20*$E20</f>
        <v>1870</v>
      </c>
      <c r="V20" s="31">
        <v>180</v>
      </c>
      <c r="W20" s="31">
        <f t="shared" ref="W20:W22" si="10">V20*$E20</f>
        <v>1980</v>
      </c>
      <c r="X20" s="32">
        <v>330</v>
      </c>
      <c r="Y20" s="32">
        <v>510</v>
      </c>
      <c r="Z20" s="33">
        <v>170</v>
      </c>
      <c r="AA20" s="30">
        <v>504</v>
      </c>
      <c r="AB20" s="31">
        <f t="shared" ref="AB20:AB22" si="11">AA20*$E20</f>
        <v>5544</v>
      </c>
      <c r="AC20" s="31">
        <v>504</v>
      </c>
      <c r="AD20" s="31">
        <f t="shared" ref="AD20:AD22" si="12">AC20*$E20</f>
        <v>5544</v>
      </c>
      <c r="AE20" s="31">
        <v>448</v>
      </c>
      <c r="AF20" s="31">
        <f t="shared" si="7"/>
        <v>4928</v>
      </c>
      <c r="AG20" s="32">
        <v>1008</v>
      </c>
      <c r="AH20" s="32">
        <v>1456</v>
      </c>
      <c r="AI20" s="33">
        <v>485.33</v>
      </c>
    </row>
    <row r="21" spans="1:35" s="27" customFormat="1" ht="60" x14ac:dyDescent="0.25">
      <c r="A21" s="27">
        <v>11</v>
      </c>
      <c r="B21" s="28" t="s">
        <v>54</v>
      </c>
      <c r="C21" s="28" t="s">
        <v>55</v>
      </c>
      <c r="D21" s="28" t="s">
        <v>56</v>
      </c>
      <c r="E21" s="28" t="s">
        <v>32</v>
      </c>
      <c r="F21" s="28" t="s">
        <v>57</v>
      </c>
      <c r="G21" s="29">
        <v>3</v>
      </c>
      <c r="H21" s="30">
        <v>257.43</v>
      </c>
      <c r="I21" s="41">
        <f>E21*H21</f>
        <v>2831.73</v>
      </c>
      <c r="J21" s="31">
        <v>257.43</v>
      </c>
      <c r="K21" s="41">
        <f>E21*J21</f>
        <v>2831.73</v>
      </c>
      <c r="L21" s="31">
        <v>257.43</v>
      </c>
      <c r="M21" s="41">
        <f>E21*L21</f>
        <v>2831.73</v>
      </c>
      <c r="N21" s="17">
        <f t="shared" si="6"/>
        <v>6435.75</v>
      </c>
      <c r="O21" s="32">
        <v>514.86</v>
      </c>
      <c r="P21" s="32">
        <v>772.29</v>
      </c>
      <c r="Q21" s="33">
        <v>257.43</v>
      </c>
      <c r="R21" s="30">
        <v>400</v>
      </c>
      <c r="S21" s="41">
        <f t="shared" si="8"/>
        <v>4400</v>
      </c>
      <c r="T21" s="31">
        <v>420</v>
      </c>
      <c r="U21" s="31">
        <f t="shared" si="9"/>
        <v>4620</v>
      </c>
      <c r="V21" s="31">
        <v>440</v>
      </c>
      <c r="W21" s="31">
        <f t="shared" si="10"/>
        <v>4840</v>
      </c>
      <c r="X21" s="32">
        <v>820</v>
      </c>
      <c r="Y21" s="32">
        <v>1260</v>
      </c>
      <c r="Z21" s="33">
        <v>420</v>
      </c>
      <c r="AA21" s="30">
        <v>5850</v>
      </c>
      <c r="AB21" s="31">
        <f t="shared" si="11"/>
        <v>64350</v>
      </c>
      <c r="AC21" s="31">
        <v>5850</v>
      </c>
      <c r="AD21" s="31">
        <f t="shared" si="12"/>
        <v>64350</v>
      </c>
      <c r="AE21" s="31">
        <v>5200</v>
      </c>
      <c r="AF21" s="31">
        <f t="shared" si="7"/>
        <v>57200</v>
      </c>
      <c r="AG21" s="32">
        <v>11700</v>
      </c>
      <c r="AH21" s="32">
        <v>16900</v>
      </c>
      <c r="AI21" s="33">
        <v>5633.33</v>
      </c>
    </row>
    <row r="22" spans="1:35" s="27" customFormat="1" ht="45" x14ac:dyDescent="0.25">
      <c r="A22" s="27">
        <v>13</v>
      </c>
      <c r="B22" s="28" t="s">
        <v>61</v>
      </c>
      <c r="C22" s="28" t="s">
        <v>62</v>
      </c>
      <c r="D22" s="28" t="s">
        <v>63</v>
      </c>
      <c r="E22" s="28" t="s">
        <v>32</v>
      </c>
      <c r="F22" s="28" t="s">
        <v>42</v>
      </c>
      <c r="G22" s="29">
        <v>3</v>
      </c>
      <c r="H22" s="30">
        <v>9.5</v>
      </c>
      <c r="I22" s="41">
        <f>E22*H22</f>
        <v>104.5</v>
      </c>
      <c r="J22" s="31">
        <v>9.5</v>
      </c>
      <c r="K22" s="41">
        <f>E22*J22</f>
        <v>104.5</v>
      </c>
      <c r="L22" s="31">
        <v>9.5</v>
      </c>
      <c r="M22" s="41">
        <f>E22*L22</f>
        <v>104.5</v>
      </c>
      <c r="N22" s="17">
        <f t="shared" si="6"/>
        <v>237.5</v>
      </c>
      <c r="O22" s="32">
        <v>19</v>
      </c>
      <c r="P22" s="32">
        <v>28.5</v>
      </c>
      <c r="Q22" s="33">
        <v>9.5</v>
      </c>
      <c r="R22" s="30">
        <v>160</v>
      </c>
      <c r="S22" s="41">
        <f t="shared" si="8"/>
        <v>1760</v>
      </c>
      <c r="T22" s="31">
        <v>170</v>
      </c>
      <c r="U22" s="31">
        <f t="shared" si="9"/>
        <v>1870</v>
      </c>
      <c r="V22" s="31">
        <v>180</v>
      </c>
      <c r="W22" s="31">
        <f t="shared" si="10"/>
        <v>1980</v>
      </c>
      <c r="X22" s="32">
        <v>330</v>
      </c>
      <c r="Y22" s="32">
        <v>510</v>
      </c>
      <c r="Z22" s="33">
        <v>170</v>
      </c>
      <c r="AA22" s="30">
        <v>216</v>
      </c>
      <c r="AB22" s="31">
        <f t="shared" si="11"/>
        <v>2376</v>
      </c>
      <c r="AC22" s="31">
        <v>216</v>
      </c>
      <c r="AD22" s="31">
        <f t="shared" si="12"/>
        <v>2376</v>
      </c>
      <c r="AE22" s="31">
        <v>192</v>
      </c>
      <c r="AF22" s="31">
        <f t="shared" si="7"/>
        <v>2112</v>
      </c>
      <c r="AG22" s="32">
        <v>432</v>
      </c>
      <c r="AH22" s="32">
        <v>624</v>
      </c>
      <c r="AI22" s="33">
        <v>208</v>
      </c>
    </row>
    <row r="23" spans="1:35" s="44" customFormat="1" x14ac:dyDescent="0.25">
      <c r="B23" s="45"/>
      <c r="C23" s="45"/>
      <c r="D23" s="45"/>
      <c r="E23" s="45"/>
      <c r="F23" s="45"/>
      <c r="G23" s="46"/>
      <c r="H23" s="52"/>
      <c r="I23" s="52">
        <f>SUM(I19:I22)</f>
        <v>3275.91</v>
      </c>
      <c r="J23" s="53"/>
      <c r="K23" s="53">
        <f>SUM(K19:K22)</f>
        <v>3275.91</v>
      </c>
      <c r="L23" s="53"/>
      <c r="M23" s="53">
        <f>SUM(M19:M22)</f>
        <v>3275.91</v>
      </c>
      <c r="N23" s="53">
        <f>SUM(I23:M23)</f>
        <v>9827.73</v>
      </c>
      <c r="O23" s="49"/>
      <c r="P23" s="49"/>
      <c r="Q23" s="50"/>
      <c r="R23" s="52"/>
      <c r="S23" s="52">
        <f>SUM(S19:S22)</f>
        <v>9020</v>
      </c>
      <c r="T23" s="52"/>
      <c r="U23" s="52">
        <f>SUM(U19:U22)</f>
        <v>9515</v>
      </c>
      <c r="V23" s="52"/>
      <c r="W23" s="52">
        <f>SUM(W19:W22)</f>
        <v>10010</v>
      </c>
      <c r="X23" s="58">
        <f>SUM(S23:W23)</f>
        <v>28545</v>
      </c>
      <c r="Y23" s="49"/>
      <c r="Z23" s="50"/>
      <c r="AA23" s="52"/>
      <c r="AB23" s="52">
        <f>SUM(AB19:AB22)</f>
        <v>74448</v>
      </c>
      <c r="AC23" s="52"/>
      <c r="AD23" s="52">
        <f>SUM(AD19:AD22)</f>
        <v>74448</v>
      </c>
      <c r="AE23" s="52"/>
      <c r="AF23" s="52">
        <f>SUM(AF19:AF22)</f>
        <v>66176</v>
      </c>
      <c r="AG23" s="49"/>
      <c r="AH23" s="49"/>
      <c r="AI23" s="50"/>
    </row>
    <row r="24" spans="1:35" s="44" customFormat="1" x14ac:dyDescent="0.25">
      <c r="B24" s="45"/>
      <c r="C24" s="45"/>
      <c r="D24" s="45"/>
      <c r="E24" s="45"/>
      <c r="F24" s="45"/>
      <c r="G24" s="46"/>
      <c r="H24" s="47"/>
      <c r="I24" s="41"/>
      <c r="J24" s="48"/>
      <c r="K24" s="31"/>
      <c r="L24" s="48"/>
      <c r="M24" s="61"/>
      <c r="N24" s="48"/>
      <c r="O24" s="49"/>
      <c r="P24" s="49"/>
      <c r="Q24" s="50"/>
      <c r="R24" s="47"/>
      <c r="S24" s="41"/>
      <c r="T24" s="48"/>
      <c r="U24" s="31"/>
      <c r="V24" s="48"/>
      <c r="W24" s="61"/>
      <c r="X24" s="49"/>
      <c r="Y24" s="49"/>
      <c r="Z24" s="50"/>
      <c r="AA24" s="47"/>
      <c r="AB24" s="41"/>
      <c r="AC24" s="48"/>
      <c r="AD24" s="31"/>
      <c r="AE24" s="48"/>
      <c r="AF24" s="61"/>
      <c r="AG24" s="49"/>
      <c r="AH24" s="49"/>
      <c r="AI24" s="50"/>
    </row>
    <row r="26" spans="1:35" s="34" customFormat="1" ht="30" x14ac:dyDescent="0.25">
      <c r="A26" s="34">
        <v>9</v>
      </c>
      <c r="B26" s="35" t="s">
        <v>46</v>
      </c>
      <c r="C26" s="35" t="s">
        <v>47</v>
      </c>
      <c r="D26" s="35" t="s">
        <v>48</v>
      </c>
      <c r="E26" s="35" t="s">
        <v>49</v>
      </c>
      <c r="F26" s="35" t="s">
        <v>50</v>
      </c>
      <c r="G26" s="36">
        <v>3</v>
      </c>
      <c r="H26" s="37">
        <v>200</v>
      </c>
      <c r="I26" s="41"/>
      <c r="J26" s="38">
        <v>200</v>
      </c>
      <c r="K26" s="31"/>
      <c r="L26" s="38">
        <v>200</v>
      </c>
      <c r="M26" s="31"/>
      <c r="N26" s="17">
        <f t="shared" ref="N26" si="13">SUM(H26:L26)</f>
        <v>600</v>
      </c>
      <c r="O26" s="39">
        <v>400</v>
      </c>
      <c r="P26" s="39">
        <v>600</v>
      </c>
      <c r="Q26" s="40">
        <v>200</v>
      </c>
      <c r="R26" s="37">
        <v>160</v>
      </c>
      <c r="S26" s="41"/>
      <c r="T26" s="38">
        <v>170</v>
      </c>
      <c r="U26" s="31"/>
      <c r="V26" s="38">
        <v>180</v>
      </c>
      <c r="W26" s="31"/>
      <c r="X26" s="39">
        <v>330</v>
      </c>
      <c r="Y26" s="39">
        <v>510</v>
      </c>
      <c r="Z26" s="40">
        <v>170</v>
      </c>
      <c r="AA26" s="37">
        <v>1701</v>
      </c>
      <c r="AB26" s="41"/>
      <c r="AC26" s="38">
        <v>1701</v>
      </c>
      <c r="AD26" s="31"/>
      <c r="AE26" s="38">
        <v>1512</v>
      </c>
      <c r="AF26" s="31"/>
      <c r="AG26" s="39">
        <v>3402</v>
      </c>
      <c r="AH26" s="39">
        <v>4914</v>
      </c>
      <c r="AI26" s="40">
        <v>1638</v>
      </c>
    </row>
    <row r="27" spans="1:35" ht="30" x14ac:dyDescent="0.25">
      <c r="A27">
        <v>15</v>
      </c>
      <c r="B27" s="14" t="s">
        <v>67</v>
      </c>
      <c r="C27" s="14" t="s">
        <v>68</v>
      </c>
      <c r="D27" s="14" t="s">
        <v>49</v>
      </c>
      <c r="E27" s="14" t="s">
        <v>49</v>
      </c>
      <c r="F27" s="14" t="s">
        <v>69</v>
      </c>
      <c r="G27" s="15">
        <v>3</v>
      </c>
      <c r="H27" s="16">
        <v>200</v>
      </c>
      <c r="I27" s="41"/>
      <c r="J27" s="17">
        <v>200</v>
      </c>
      <c r="K27" s="31"/>
      <c r="L27" s="17">
        <v>200</v>
      </c>
      <c r="M27" s="31"/>
      <c r="N27" s="17">
        <f>SUM(H27:L27)</f>
        <v>600</v>
      </c>
      <c r="O27" s="18">
        <v>400</v>
      </c>
      <c r="P27" s="18">
        <v>600</v>
      </c>
      <c r="Q27" s="19">
        <v>200</v>
      </c>
      <c r="R27" s="20">
        <v>160</v>
      </c>
      <c r="S27" s="41"/>
      <c r="T27" s="21">
        <v>170</v>
      </c>
      <c r="U27" s="31"/>
      <c r="V27" s="21">
        <v>180</v>
      </c>
      <c r="W27" s="31"/>
      <c r="X27" s="22">
        <v>330</v>
      </c>
      <c r="Y27" s="22">
        <v>510</v>
      </c>
      <c r="Z27" s="23">
        <v>170</v>
      </c>
      <c r="AA27" s="16">
        <v>1863</v>
      </c>
      <c r="AB27" s="41"/>
      <c r="AC27" s="17">
        <v>1863</v>
      </c>
      <c r="AD27" s="31"/>
      <c r="AE27" s="17">
        <v>1656</v>
      </c>
      <c r="AF27" s="31"/>
      <c r="AG27" s="18">
        <v>3726</v>
      </c>
      <c r="AH27" s="18">
        <v>5382</v>
      </c>
      <c r="AI27" s="19">
        <v>1794</v>
      </c>
    </row>
    <row r="28" spans="1:35" ht="30" x14ac:dyDescent="0.25">
      <c r="A28">
        <v>17</v>
      </c>
      <c r="B28" s="14" t="s">
        <v>73</v>
      </c>
      <c r="C28" s="14" t="s">
        <v>68</v>
      </c>
      <c r="D28" s="14" t="s">
        <v>49</v>
      </c>
      <c r="E28" s="14" t="s">
        <v>49</v>
      </c>
      <c r="F28" s="14" t="s">
        <v>74</v>
      </c>
      <c r="G28" s="15">
        <v>3</v>
      </c>
      <c r="H28" s="16">
        <v>200</v>
      </c>
      <c r="I28" s="41"/>
      <c r="J28" s="17">
        <v>200</v>
      </c>
      <c r="K28" s="31"/>
      <c r="L28" s="17">
        <v>200</v>
      </c>
      <c r="M28" s="31"/>
      <c r="N28" s="17">
        <f>SUM(H28:L28)</f>
        <v>600</v>
      </c>
      <c r="O28" s="18">
        <v>400</v>
      </c>
      <c r="P28" s="18">
        <v>600</v>
      </c>
      <c r="Q28" s="19">
        <v>200</v>
      </c>
      <c r="R28" s="20">
        <v>240</v>
      </c>
      <c r="S28" s="41"/>
      <c r="T28" s="21">
        <v>250</v>
      </c>
      <c r="U28" s="31"/>
      <c r="V28" s="21">
        <v>265</v>
      </c>
      <c r="W28" s="31"/>
      <c r="X28" s="22">
        <v>490</v>
      </c>
      <c r="Y28" s="22">
        <v>755</v>
      </c>
      <c r="Z28" s="23">
        <v>251.67</v>
      </c>
      <c r="AA28" s="16">
        <v>2152</v>
      </c>
      <c r="AB28" s="41"/>
      <c r="AC28" s="17">
        <v>2152</v>
      </c>
      <c r="AD28" s="31"/>
      <c r="AE28" s="17">
        <v>1912</v>
      </c>
      <c r="AF28" s="31"/>
      <c r="AG28" s="18">
        <v>4304</v>
      </c>
      <c r="AH28" s="18">
        <v>6216</v>
      </c>
      <c r="AI28" s="19">
        <v>2072</v>
      </c>
    </row>
    <row r="29" spans="1:35" x14ac:dyDescent="0.25">
      <c r="I29" s="60">
        <f>I16+I23</f>
        <v>34381.490000000005</v>
      </c>
      <c r="K29" s="60">
        <f>K16+K23</f>
        <v>35217.49</v>
      </c>
      <c r="M29" s="60">
        <f>M16+M23</f>
        <v>36053.490000000005</v>
      </c>
      <c r="S29" s="62">
        <f>S16+S23</f>
        <v>75900</v>
      </c>
      <c r="U29" s="62">
        <f>U16+U23</f>
        <v>79915</v>
      </c>
      <c r="W29" s="62">
        <f>W16+W23</f>
        <v>85140</v>
      </c>
      <c r="AB29" s="62">
        <f>AB16+AB23</f>
        <v>745800</v>
      </c>
      <c r="AD29" s="62">
        <f>AD16+AD23</f>
        <v>745800</v>
      </c>
      <c r="AF29" s="62">
        <f>AF16+AF23</f>
        <v>682132</v>
      </c>
    </row>
    <row r="30" spans="1:35" x14ac:dyDescent="0.25">
      <c r="M30" s="60">
        <f>I29+K29+M29</f>
        <v>105652.47000000002</v>
      </c>
      <c r="W30" s="62">
        <f>S29+U29+W29</f>
        <v>240955</v>
      </c>
      <c r="AF30" s="62">
        <f>AB29+AD29+AF29</f>
        <v>2173732</v>
      </c>
    </row>
  </sheetData>
  <mergeCells count="7">
    <mergeCell ref="A1:Q1"/>
    <mergeCell ref="H3:Q3"/>
    <mergeCell ref="R3:Z3"/>
    <mergeCell ref="AA3:AI3"/>
    <mergeCell ref="H4:Q4"/>
    <mergeCell ref="R4:Z4"/>
    <mergeCell ref="AA4:AI4"/>
  </mergeCells>
  <pageMargins left="0.7" right="0.7" top="0.75" bottom="0.75" header="0.3" footer="0.3"/>
  <pageSetup orientation="portrait" r:id="rId1"/>
  <ignoredErrors>
    <ignoredError sqref="N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1CE9-6311-4658-9C54-E04D75FE3C6B}">
  <dimension ref="A1:AH9"/>
  <sheetViews>
    <sheetView workbookViewId="0">
      <selection activeCell="H3" sqref="H3:O3"/>
    </sheetView>
  </sheetViews>
  <sheetFormatPr defaultRowHeight="15" x14ac:dyDescent="0.25"/>
  <cols>
    <col min="1" max="1" width="9" bestFit="1" customWidth="1"/>
    <col min="2" max="2" width="11.140625" bestFit="1" customWidth="1"/>
    <col min="3" max="3" width="12.140625" bestFit="1" customWidth="1"/>
    <col min="4" max="4" width="11.7109375" hidden="1" customWidth="1"/>
    <col min="5" max="5" width="18.85546875" bestFit="1" customWidth="1"/>
    <col min="6" max="6" width="19.5703125" hidden="1" customWidth="1"/>
    <col min="7" max="7" width="16.42578125" hidden="1" customWidth="1"/>
    <col min="8" max="8" width="18.42578125" bestFit="1" customWidth="1"/>
    <col min="9" max="9" width="18.42578125" customWidth="1"/>
    <col min="10" max="10" width="18.42578125" bestFit="1" customWidth="1"/>
    <col min="11" max="11" width="18.42578125" customWidth="1"/>
    <col min="12" max="12" width="18.42578125" bestFit="1" customWidth="1"/>
    <col min="13" max="13" width="14" hidden="1" customWidth="1"/>
    <col min="14" max="14" width="14.7109375" hidden="1" customWidth="1"/>
    <col min="15" max="15" width="22.28515625" hidden="1" customWidth="1"/>
    <col min="16" max="16" width="22.28515625" customWidth="1"/>
    <col min="17" max="17" width="18.42578125" bestFit="1" customWidth="1"/>
    <col min="18" max="18" width="18.42578125" customWidth="1"/>
    <col min="19" max="19" width="18.42578125" bestFit="1" customWidth="1"/>
    <col min="20" max="20" width="18.42578125" customWidth="1"/>
    <col min="21" max="21" width="18.42578125" bestFit="1" customWidth="1"/>
    <col min="22" max="22" width="14" hidden="1" customWidth="1"/>
    <col min="23" max="23" width="14.7109375" hidden="1" customWidth="1"/>
    <col min="24" max="24" width="22.28515625" hidden="1" customWidth="1"/>
    <col min="25" max="25" width="22.28515625" customWidth="1"/>
    <col min="26" max="26" width="18.42578125" bestFit="1" customWidth="1"/>
    <col min="27" max="27" width="18.42578125" customWidth="1"/>
    <col min="28" max="28" width="18.42578125" bestFit="1" customWidth="1"/>
    <col min="29" max="29" width="18.42578125" customWidth="1"/>
    <col min="30" max="30" width="18.42578125" bestFit="1" customWidth="1"/>
    <col min="31" max="31" width="14" hidden="1" customWidth="1"/>
    <col min="32" max="32" width="14.7109375" hidden="1" customWidth="1"/>
    <col min="33" max="33" width="22.28515625" hidden="1" customWidth="1"/>
    <col min="34" max="34" width="22.28515625" customWidth="1"/>
  </cols>
  <sheetData>
    <row r="1" spans="1:34" ht="26.25" x14ac:dyDescent="0.4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3"/>
    </row>
    <row r="3" spans="1:34" x14ac:dyDescent="0.25">
      <c r="H3" s="2" t="s">
        <v>1</v>
      </c>
      <c r="I3" s="3"/>
      <c r="J3" s="3"/>
      <c r="K3" s="3"/>
      <c r="L3" s="3"/>
      <c r="M3" s="3"/>
      <c r="N3" s="3"/>
      <c r="O3" s="4"/>
      <c r="P3" s="64"/>
      <c r="Q3" s="2" t="s">
        <v>2</v>
      </c>
      <c r="R3" s="3"/>
      <c r="S3" s="3"/>
      <c r="T3" s="3"/>
      <c r="U3" s="3"/>
      <c r="V3" s="3"/>
      <c r="W3" s="3"/>
      <c r="X3" s="4"/>
      <c r="Y3" s="64"/>
      <c r="Z3" s="2" t="s">
        <v>3</v>
      </c>
      <c r="AA3" s="3"/>
      <c r="AB3" s="3"/>
      <c r="AC3" s="3"/>
      <c r="AD3" s="3"/>
      <c r="AE3" s="3"/>
      <c r="AF3" s="3"/>
      <c r="AG3" s="4"/>
      <c r="AH3" s="66"/>
    </row>
    <row r="4" spans="1:34" x14ac:dyDescent="0.25">
      <c r="H4" s="5" t="s">
        <v>4</v>
      </c>
      <c r="I4" s="6"/>
      <c r="J4" s="6"/>
      <c r="K4" s="6"/>
      <c r="L4" s="6"/>
      <c r="M4" s="6"/>
      <c r="N4" s="6"/>
      <c r="O4" s="7"/>
      <c r="P4" s="65"/>
      <c r="Q4" s="5" t="s">
        <v>4</v>
      </c>
      <c r="R4" s="6"/>
      <c r="S4" s="6"/>
      <c r="T4" s="6"/>
      <c r="U4" s="6"/>
      <c r="V4" s="6"/>
      <c r="W4" s="6"/>
      <c r="X4" s="7"/>
      <c r="Y4" s="65"/>
      <c r="Z4" s="5" t="s">
        <v>4</v>
      </c>
      <c r="AA4" s="6"/>
      <c r="AB4" s="6"/>
      <c r="AC4" s="6"/>
      <c r="AD4" s="6"/>
      <c r="AE4" s="6"/>
      <c r="AF4" s="6"/>
      <c r="AG4" s="7"/>
      <c r="AH4" s="67"/>
    </row>
    <row r="5" spans="1:34" ht="30" x14ac:dyDescent="0.25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78</v>
      </c>
      <c r="H5" s="9" t="s">
        <v>12</v>
      </c>
      <c r="I5" s="54"/>
      <c r="J5" s="8" t="s">
        <v>13</v>
      </c>
      <c r="K5" s="8"/>
      <c r="L5" s="8" t="s">
        <v>14</v>
      </c>
      <c r="M5" s="8" t="s">
        <v>79</v>
      </c>
      <c r="N5" s="8" t="s">
        <v>80</v>
      </c>
      <c r="O5" s="10" t="s">
        <v>17</v>
      </c>
      <c r="P5" s="54"/>
      <c r="Q5" s="11" t="s">
        <v>12</v>
      </c>
      <c r="R5" s="57"/>
      <c r="S5" s="12" t="s">
        <v>13</v>
      </c>
      <c r="T5" s="12"/>
      <c r="U5" s="12" t="s">
        <v>14</v>
      </c>
      <c r="V5" s="12" t="s">
        <v>79</v>
      </c>
      <c r="W5" s="12" t="s">
        <v>80</v>
      </c>
      <c r="X5" s="13" t="s">
        <v>17</v>
      </c>
      <c r="Y5" s="57"/>
      <c r="Z5" s="9" t="s">
        <v>12</v>
      </c>
      <c r="AA5" s="54"/>
      <c r="AB5" s="8" t="s">
        <v>13</v>
      </c>
      <c r="AC5" s="8"/>
      <c r="AD5" s="8" t="s">
        <v>14</v>
      </c>
      <c r="AE5" s="8" t="s">
        <v>79</v>
      </c>
      <c r="AF5" s="8" t="s">
        <v>80</v>
      </c>
      <c r="AG5" s="10" t="s">
        <v>17</v>
      </c>
      <c r="AH5" s="54"/>
    </row>
    <row r="6" spans="1:34" ht="30" x14ac:dyDescent="0.25">
      <c r="A6">
        <v>1</v>
      </c>
      <c r="B6" s="14" t="s">
        <v>81</v>
      </c>
      <c r="C6" s="14" t="s">
        <v>82</v>
      </c>
      <c r="D6" s="14" t="s">
        <v>20</v>
      </c>
      <c r="E6" s="14" t="s">
        <v>21</v>
      </c>
      <c r="F6" s="14" t="s">
        <v>83</v>
      </c>
      <c r="G6" s="15">
        <v>3</v>
      </c>
      <c r="H6" s="16">
        <v>75.25</v>
      </c>
      <c r="I6" s="43">
        <f>H6*$E6</f>
        <v>1655.5</v>
      </c>
      <c r="J6" s="17">
        <v>75.25</v>
      </c>
      <c r="K6" s="43">
        <f>J6*$E6</f>
        <v>1655.5</v>
      </c>
      <c r="L6" s="17">
        <v>75.25</v>
      </c>
      <c r="M6" s="18">
        <v>150.5</v>
      </c>
      <c r="N6" s="18">
        <v>225.75</v>
      </c>
      <c r="O6" s="19">
        <v>75.25</v>
      </c>
      <c r="P6" s="43">
        <f>O6*$E6</f>
        <v>1655.5</v>
      </c>
      <c r="Q6" s="20">
        <v>160</v>
      </c>
      <c r="R6" s="43">
        <f>Q6*$E6</f>
        <v>3520</v>
      </c>
      <c r="S6" s="21">
        <v>170</v>
      </c>
      <c r="T6" s="43">
        <f>S6*$E6</f>
        <v>3740</v>
      </c>
      <c r="U6" s="21">
        <v>180</v>
      </c>
      <c r="V6" s="22">
        <v>330</v>
      </c>
      <c r="W6" s="22">
        <v>510</v>
      </c>
      <c r="X6" s="23">
        <v>170</v>
      </c>
      <c r="Y6" s="43">
        <f>U6*$E6</f>
        <v>3960</v>
      </c>
      <c r="Z6" s="16">
        <v>1710</v>
      </c>
      <c r="AA6" s="43">
        <f>Z6*$E6</f>
        <v>37620</v>
      </c>
      <c r="AB6" s="17">
        <v>1710</v>
      </c>
      <c r="AC6" s="43">
        <f>AB6*$E6</f>
        <v>37620</v>
      </c>
      <c r="AD6" s="17">
        <v>1550</v>
      </c>
      <c r="AE6" s="18">
        <v>3420</v>
      </c>
      <c r="AF6" s="18">
        <v>4970</v>
      </c>
      <c r="AG6" s="19">
        <v>1656.67</v>
      </c>
      <c r="AH6" s="43">
        <f>AD6*$E6</f>
        <v>34100</v>
      </c>
    </row>
    <row r="7" spans="1:34" ht="30" x14ac:dyDescent="0.25">
      <c r="A7">
        <v>2</v>
      </c>
      <c r="B7" s="14" t="s">
        <v>84</v>
      </c>
      <c r="C7" s="14" t="s">
        <v>85</v>
      </c>
      <c r="D7" s="14" t="s">
        <v>20</v>
      </c>
      <c r="E7" s="14" t="s">
        <v>21</v>
      </c>
      <c r="F7" s="14" t="s">
        <v>86</v>
      </c>
      <c r="G7" s="15">
        <v>3</v>
      </c>
      <c r="H7" s="16">
        <v>15.84</v>
      </c>
      <c r="I7" s="43">
        <f>H7*$E7</f>
        <v>348.48</v>
      </c>
      <c r="J7" s="17">
        <v>15.84</v>
      </c>
      <c r="K7" s="43">
        <f>J7*$E7</f>
        <v>348.48</v>
      </c>
      <c r="L7" s="17">
        <v>15.84</v>
      </c>
      <c r="M7" s="18">
        <v>31.68</v>
      </c>
      <c r="N7" s="18">
        <v>47.52</v>
      </c>
      <c r="O7" s="19">
        <v>15.84</v>
      </c>
      <c r="P7" s="43">
        <f>O7*$E7</f>
        <v>348.48</v>
      </c>
      <c r="Q7" s="20">
        <v>160</v>
      </c>
      <c r="R7" s="43">
        <f>Q7*$E7</f>
        <v>3520</v>
      </c>
      <c r="S7" s="21">
        <v>170</v>
      </c>
      <c r="T7" s="43">
        <f>S7*$E7</f>
        <v>3740</v>
      </c>
      <c r="U7" s="21">
        <v>180</v>
      </c>
      <c r="V7" s="22">
        <v>330</v>
      </c>
      <c r="W7" s="22">
        <v>510</v>
      </c>
      <c r="X7" s="23">
        <v>170</v>
      </c>
      <c r="Y7" s="43">
        <f>U7*$E7</f>
        <v>3960</v>
      </c>
      <c r="Z7" s="16">
        <v>360</v>
      </c>
      <c r="AA7" s="43">
        <f>Z7*$E7</f>
        <v>7920</v>
      </c>
      <c r="AB7" s="17">
        <v>360</v>
      </c>
      <c r="AC7" s="43">
        <f>AB7*$E7</f>
        <v>7920</v>
      </c>
      <c r="AD7" s="17">
        <v>290</v>
      </c>
      <c r="AE7" s="18">
        <v>720</v>
      </c>
      <c r="AF7" s="18">
        <v>1010</v>
      </c>
      <c r="AG7" s="19">
        <v>336.67</v>
      </c>
      <c r="AH7" s="43">
        <f>AD7*$E7</f>
        <v>6380</v>
      </c>
    </row>
    <row r="8" spans="1:34" x14ac:dyDescent="0.25">
      <c r="I8" s="51">
        <f>SUM(I6:I7)</f>
        <v>2003.98</v>
      </c>
      <c r="J8" s="59"/>
      <c r="K8" s="51">
        <f>SUM(K6:K7)</f>
        <v>2003.98</v>
      </c>
      <c r="L8" s="59"/>
      <c r="M8" s="59"/>
      <c r="N8" s="59"/>
      <c r="O8" s="59"/>
      <c r="P8" s="51">
        <f>SUM(P6:P7)</f>
        <v>2003.98</v>
      </c>
      <c r="R8" s="51">
        <f>SUM(R6:R7)</f>
        <v>7040</v>
      </c>
      <c r="S8" s="59"/>
      <c r="T8" s="51">
        <f>SUM(T6:T7)</f>
        <v>7480</v>
      </c>
      <c r="U8" s="59"/>
      <c r="V8" s="59"/>
      <c r="W8" s="59"/>
      <c r="X8" s="59"/>
      <c r="Y8" s="51">
        <f>SUM(Y6:Y7)</f>
        <v>7920</v>
      </c>
      <c r="AA8" s="51">
        <f>SUM(AA6:AA7)</f>
        <v>45540</v>
      </c>
      <c r="AB8" s="59"/>
      <c r="AC8" s="51">
        <f>SUM(AC6:AC7)</f>
        <v>45540</v>
      </c>
      <c r="AD8" s="59"/>
      <c r="AE8" s="59"/>
      <c r="AF8" s="59"/>
      <c r="AG8" s="59"/>
      <c r="AH8" s="51">
        <f>SUM(AH6:AH7)</f>
        <v>40480</v>
      </c>
    </row>
    <row r="9" spans="1:34" x14ac:dyDescent="0.25">
      <c r="A9" t="s">
        <v>75</v>
      </c>
      <c r="O9" s="24">
        <v>91.09</v>
      </c>
      <c r="P9" s="68">
        <f>I8+K8+P8</f>
        <v>6011.9400000000005</v>
      </c>
      <c r="X9" s="25">
        <v>340</v>
      </c>
      <c r="Y9" s="69">
        <f>R8+T8+Y8</f>
        <v>22440</v>
      </c>
      <c r="AG9" s="26">
        <v>1993.34</v>
      </c>
      <c r="AH9" s="69">
        <f>AA8+AC8+AH8</f>
        <v>131560</v>
      </c>
    </row>
  </sheetData>
  <mergeCells count="7">
    <mergeCell ref="A1:O1"/>
    <mergeCell ref="H3:O3"/>
    <mergeCell ref="Q3:X3"/>
    <mergeCell ref="Z3:AG3"/>
    <mergeCell ref="H4:O4"/>
    <mergeCell ref="Q4:X4"/>
    <mergeCell ref="Z4:A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8D8B-8C63-4B6B-956A-186769F42B3F}">
  <dimension ref="A1:V9"/>
  <sheetViews>
    <sheetView topLeftCell="I1" workbookViewId="0">
      <selection activeCell="J10" sqref="J10"/>
    </sheetView>
  </sheetViews>
  <sheetFormatPr defaultRowHeight="15" x14ac:dyDescent="0.25"/>
  <cols>
    <col min="1" max="1" width="7.7109375" customWidth="1"/>
    <col min="2" max="2" width="11.140625" bestFit="1" customWidth="1"/>
    <col min="3" max="3" width="37.7109375" customWidth="1"/>
    <col min="4" max="4" width="18.85546875" bestFit="1" customWidth="1"/>
    <col min="5" max="5" width="18.42578125" bestFit="1" customWidth="1"/>
    <col min="6" max="6" width="18.42578125" customWidth="1"/>
    <col min="7" max="7" width="18.42578125" bestFit="1" customWidth="1"/>
    <col min="8" max="8" width="18.42578125" customWidth="1"/>
    <col min="9" max="9" width="18.42578125" bestFit="1" customWidth="1"/>
    <col min="10" max="10" width="18.42578125" customWidth="1"/>
    <col min="11" max="11" width="18.42578125" bestFit="1" customWidth="1"/>
    <col min="12" max="12" width="18.42578125" customWidth="1"/>
    <col min="13" max="13" width="18.42578125" bestFit="1" customWidth="1"/>
    <col min="14" max="14" width="18.42578125" customWidth="1"/>
    <col min="15" max="15" width="18.42578125" bestFit="1" customWidth="1"/>
    <col min="16" max="16" width="18.42578125" customWidth="1"/>
    <col min="17" max="17" width="18.42578125" bestFit="1" customWidth="1"/>
    <col min="18" max="18" width="18.42578125" customWidth="1"/>
    <col min="19" max="19" width="18.42578125" bestFit="1" customWidth="1"/>
    <col min="20" max="20" width="18.42578125" customWidth="1"/>
    <col min="21" max="21" width="18.42578125" bestFit="1" customWidth="1"/>
    <col min="22" max="22" width="11.5703125" bestFit="1" customWidth="1"/>
  </cols>
  <sheetData>
    <row r="1" spans="1:22" ht="26.25" x14ac:dyDescent="0.4">
      <c r="A1" s="1" t="s">
        <v>87</v>
      </c>
      <c r="B1" s="1"/>
      <c r="C1" s="1"/>
      <c r="D1" s="1"/>
      <c r="E1" s="1"/>
      <c r="F1" s="1"/>
      <c r="G1" s="1"/>
      <c r="H1" s="1"/>
      <c r="I1" s="1"/>
      <c r="J1" s="63"/>
    </row>
    <row r="3" spans="1:22" x14ac:dyDescent="0.25">
      <c r="E3" s="2" t="s">
        <v>1</v>
      </c>
      <c r="F3" s="3"/>
      <c r="G3" s="3"/>
      <c r="H3" s="3"/>
      <c r="I3" s="3"/>
      <c r="J3" s="64"/>
      <c r="K3" s="2" t="s">
        <v>2</v>
      </c>
      <c r="L3" s="3"/>
      <c r="M3" s="3"/>
      <c r="N3" s="3"/>
      <c r="O3" s="3"/>
      <c r="P3" s="64"/>
      <c r="Q3" s="2" t="s">
        <v>3</v>
      </c>
      <c r="R3" s="3"/>
      <c r="S3" s="3"/>
      <c r="T3" s="3"/>
      <c r="U3" s="3"/>
    </row>
    <row r="4" spans="1:22" x14ac:dyDescent="0.25">
      <c r="E4" s="5" t="s">
        <v>4</v>
      </c>
      <c r="F4" s="6"/>
      <c r="G4" s="6"/>
      <c r="H4" s="6"/>
      <c r="I4" s="6"/>
      <c r="J4" s="65"/>
      <c r="K4" s="5" t="s">
        <v>4</v>
      </c>
      <c r="L4" s="6"/>
      <c r="M4" s="6"/>
      <c r="N4" s="6"/>
      <c r="O4" s="6"/>
      <c r="P4" s="65"/>
      <c r="Q4" s="5" t="s">
        <v>4</v>
      </c>
      <c r="R4" s="6"/>
      <c r="S4" s="6"/>
      <c r="T4" s="6"/>
      <c r="U4" s="6"/>
    </row>
    <row r="5" spans="1:22" ht="30" x14ac:dyDescent="0.25">
      <c r="A5" s="8" t="s">
        <v>5</v>
      </c>
      <c r="B5" s="8" t="s">
        <v>6</v>
      </c>
      <c r="C5" s="8" t="s">
        <v>7</v>
      </c>
      <c r="D5" s="8" t="s">
        <v>9</v>
      </c>
      <c r="E5" s="9" t="s">
        <v>12</v>
      </c>
      <c r="F5" s="54"/>
      <c r="G5" s="8" t="s">
        <v>13</v>
      </c>
      <c r="H5" s="8"/>
      <c r="I5" s="8" t="s">
        <v>14</v>
      </c>
      <c r="J5" s="8"/>
      <c r="K5" s="11" t="s">
        <v>12</v>
      </c>
      <c r="L5" s="57"/>
      <c r="M5" s="12" t="s">
        <v>13</v>
      </c>
      <c r="N5" s="12"/>
      <c r="O5" s="12" t="s">
        <v>14</v>
      </c>
      <c r="P5" s="12"/>
      <c r="Q5" s="9" t="s">
        <v>12</v>
      </c>
      <c r="R5" s="54"/>
      <c r="S5" s="8" t="s">
        <v>13</v>
      </c>
      <c r="T5" s="8"/>
      <c r="U5" s="8" t="s">
        <v>14</v>
      </c>
    </row>
    <row r="6" spans="1:22" ht="30" x14ac:dyDescent="0.25">
      <c r="A6">
        <v>1</v>
      </c>
      <c r="B6" s="14" t="s">
        <v>88</v>
      </c>
      <c r="C6" s="14" t="s">
        <v>89</v>
      </c>
      <c r="D6" s="14" t="s">
        <v>32</v>
      </c>
      <c r="E6" s="16">
        <v>4.75</v>
      </c>
      <c r="F6" s="43">
        <f>E6*$D6</f>
        <v>52.25</v>
      </c>
      <c r="G6" s="17">
        <v>4.75</v>
      </c>
      <c r="H6" s="43">
        <f>G6*$D6</f>
        <v>52.25</v>
      </c>
      <c r="I6" s="17">
        <v>4.75</v>
      </c>
      <c r="J6" s="43">
        <f>I6*$D6</f>
        <v>52.25</v>
      </c>
      <c r="K6" s="20">
        <v>100</v>
      </c>
      <c r="L6" s="43">
        <f>K6*$D6</f>
        <v>1100</v>
      </c>
      <c r="M6" s="21">
        <v>105</v>
      </c>
      <c r="N6" s="43">
        <f>M6*$D6</f>
        <v>1155</v>
      </c>
      <c r="O6" s="21">
        <v>110</v>
      </c>
      <c r="P6" s="43">
        <f>O6*$D6</f>
        <v>1210</v>
      </c>
      <c r="Q6" s="16">
        <v>190</v>
      </c>
      <c r="R6" s="43">
        <f>Q6*$D6</f>
        <v>2090</v>
      </c>
      <c r="S6" s="17">
        <v>190</v>
      </c>
      <c r="T6" s="43">
        <f>S6*$D6</f>
        <v>2090</v>
      </c>
      <c r="U6" s="17">
        <v>102</v>
      </c>
      <c r="V6" s="43">
        <f>U6*$D6</f>
        <v>1122</v>
      </c>
    </row>
    <row r="7" spans="1:22" ht="30" x14ac:dyDescent="0.25">
      <c r="A7">
        <v>2</v>
      </c>
      <c r="B7" s="14" t="s">
        <v>90</v>
      </c>
      <c r="C7" s="14" t="s">
        <v>91</v>
      </c>
      <c r="D7" s="14" t="s">
        <v>32</v>
      </c>
      <c r="E7" s="16">
        <v>0</v>
      </c>
      <c r="F7" s="43">
        <f>E7*$D7</f>
        <v>0</v>
      </c>
      <c r="G7" s="17">
        <v>0</v>
      </c>
      <c r="H7" s="43">
        <f>G7*$D7</f>
        <v>0</v>
      </c>
      <c r="I7" s="17">
        <v>0</v>
      </c>
      <c r="J7" s="43">
        <f>I7*$D7</f>
        <v>0</v>
      </c>
      <c r="K7" s="20">
        <v>100</v>
      </c>
      <c r="L7" s="43">
        <f>K7*$D7</f>
        <v>1100</v>
      </c>
      <c r="M7" s="21">
        <v>105</v>
      </c>
      <c r="N7" s="43">
        <f>M7*$D7</f>
        <v>1155</v>
      </c>
      <c r="O7" s="21">
        <v>110</v>
      </c>
      <c r="P7" s="43">
        <f>O7*$D7</f>
        <v>1210</v>
      </c>
      <c r="Q7" s="16">
        <v>150</v>
      </c>
      <c r="R7" s="43">
        <f>Q7*$D7</f>
        <v>1650</v>
      </c>
      <c r="S7" s="17">
        <v>150</v>
      </c>
      <c r="T7" s="43">
        <f>S7*$D7</f>
        <v>1650</v>
      </c>
      <c r="U7" s="17">
        <v>75</v>
      </c>
      <c r="V7" s="43">
        <f>U7*$D7</f>
        <v>825</v>
      </c>
    </row>
    <row r="8" spans="1:22" x14ac:dyDescent="0.25">
      <c r="F8" s="51">
        <f>SUM(F6:F7)</f>
        <v>52.25</v>
      </c>
      <c r="H8" s="51">
        <f>SUM(H6:H7)</f>
        <v>52.25</v>
      </c>
      <c r="J8" s="51">
        <f>SUM(J6:J7)</f>
        <v>52.25</v>
      </c>
      <c r="L8" s="51">
        <f>SUM(L6:L7)</f>
        <v>2200</v>
      </c>
      <c r="N8" s="51">
        <f>SUM(N6:N7)</f>
        <v>2310</v>
      </c>
      <c r="P8" s="51">
        <f>SUM(P6:P7)</f>
        <v>2420</v>
      </c>
      <c r="R8" s="51">
        <f>SUM(R6:R7)</f>
        <v>3740</v>
      </c>
      <c r="T8" s="51">
        <f>SUM(T6:T7)</f>
        <v>3740</v>
      </c>
      <c r="V8" s="51">
        <f>SUM(V6:V7)</f>
        <v>1947</v>
      </c>
    </row>
    <row r="9" spans="1:22" x14ac:dyDescent="0.25">
      <c r="A9" t="s">
        <v>75</v>
      </c>
      <c r="J9" s="60">
        <f>F8+H8+J8</f>
        <v>156.75</v>
      </c>
      <c r="P9" s="62">
        <f>L8+N8+P8</f>
        <v>6930</v>
      </c>
      <c r="V9" s="62">
        <f>R8+T8+V8</f>
        <v>9427</v>
      </c>
    </row>
  </sheetData>
  <mergeCells count="7">
    <mergeCell ref="A1:I1"/>
    <mergeCell ref="E3:I3"/>
    <mergeCell ref="K3:O3"/>
    <mergeCell ref="Q3:U3"/>
    <mergeCell ref="E4:I4"/>
    <mergeCell ref="K4:O4"/>
    <mergeCell ref="Q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11E6-0978-4A6D-BF31-E3CB331D7950}">
  <dimension ref="A1:V8"/>
  <sheetViews>
    <sheetView topLeftCell="K1" workbookViewId="0">
      <selection activeCell="J16" sqref="J16"/>
    </sheetView>
  </sheetViews>
  <sheetFormatPr defaultRowHeight="15" x14ac:dyDescent="0.25"/>
  <cols>
    <col min="1" max="1" width="7.7109375" customWidth="1"/>
    <col min="2" max="2" width="11.140625" bestFit="1" customWidth="1"/>
    <col min="3" max="3" width="13.42578125" bestFit="1" customWidth="1"/>
    <col min="4" max="4" width="18.85546875" bestFit="1" customWidth="1"/>
    <col min="5" max="5" width="18.42578125" bestFit="1" customWidth="1"/>
    <col min="6" max="6" width="18.42578125" customWidth="1"/>
    <col min="7" max="7" width="18.42578125" bestFit="1" customWidth="1"/>
    <col min="8" max="8" width="18.42578125" customWidth="1"/>
    <col min="9" max="9" width="18.42578125" bestFit="1" customWidth="1"/>
    <col min="10" max="10" width="18.42578125" customWidth="1"/>
    <col min="11" max="11" width="18.42578125" bestFit="1" customWidth="1"/>
    <col min="12" max="12" width="18.42578125" customWidth="1"/>
    <col min="13" max="13" width="18.42578125" bestFit="1" customWidth="1"/>
    <col min="14" max="14" width="18.42578125" customWidth="1"/>
    <col min="15" max="15" width="18.42578125" bestFit="1" customWidth="1"/>
    <col min="16" max="16" width="18.42578125" customWidth="1"/>
    <col min="17" max="17" width="18.42578125" bestFit="1" customWidth="1"/>
    <col min="18" max="18" width="18.42578125" customWidth="1"/>
    <col min="19" max="19" width="18.42578125" bestFit="1" customWidth="1"/>
    <col min="20" max="20" width="18.42578125" customWidth="1"/>
    <col min="21" max="21" width="18.42578125" bestFit="1" customWidth="1"/>
    <col min="22" max="24" width="20.7109375" customWidth="1"/>
  </cols>
  <sheetData>
    <row r="1" spans="1:22" ht="26.25" x14ac:dyDescent="0.4">
      <c r="A1" s="1" t="s">
        <v>92</v>
      </c>
      <c r="B1" s="1"/>
      <c r="C1" s="1"/>
      <c r="D1" s="1"/>
      <c r="E1" s="1"/>
      <c r="F1" s="1"/>
      <c r="G1" s="1"/>
      <c r="H1" s="1"/>
      <c r="I1" s="1"/>
      <c r="J1" s="63"/>
    </row>
    <row r="3" spans="1:22" x14ac:dyDescent="0.25">
      <c r="E3" s="2" t="s">
        <v>1</v>
      </c>
      <c r="F3" s="3"/>
      <c r="G3" s="3"/>
      <c r="H3" s="3"/>
      <c r="I3" s="3"/>
      <c r="J3" s="64"/>
      <c r="K3" s="2" t="s">
        <v>2</v>
      </c>
      <c r="L3" s="3"/>
      <c r="M3" s="3"/>
      <c r="N3" s="3"/>
      <c r="O3" s="3"/>
      <c r="P3" s="64"/>
      <c r="Q3" s="2" t="s">
        <v>3</v>
      </c>
      <c r="R3" s="3"/>
      <c r="S3" s="3"/>
      <c r="T3" s="3"/>
      <c r="U3" s="3"/>
    </row>
    <row r="4" spans="1:22" x14ac:dyDescent="0.25">
      <c r="E4" s="5" t="s">
        <v>4</v>
      </c>
      <c r="F4" s="6"/>
      <c r="G4" s="6"/>
      <c r="H4" s="6"/>
      <c r="I4" s="6"/>
      <c r="J4" s="65"/>
      <c r="K4" s="5" t="s">
        <v>4</v>
      </c>
      <c r="L4" s="6"/>
      <c r="M4" s="6"/>
      <c r="N4" s="6"/>
      <c r="O4" s="6"/>
      <c r="P4" s="65"/>
      <c r="Q4" s="5" t="s">
        <v>4</v>
      </c>
      <c r="R4" s="6"/>
      <c r="S4" s="6"/>
      <c r="T4" s="6"/>
      <c r="U4" s="6"/>
    </row>
    <row r="5" spans="1:22" ht="30" x14ac:dyDescent="0.25">
      <c r="A5" s="8" t="s">
        <v>5</v>
      </c>
      <c r="B5" s="8" t="s">
        <v>6</v>
      </c>
      <c r="C5" s="8" t="s">
        <v>7</v>
      </c>
      <c r="D5" s="8" t="s">
        <v>9</v>
      </c>
      <c r="E5" s="9" t="s">
        <v>12</v>
      </c>
      <c r="F5" s="54"/>
      <c r="G5" s="8" t="s">
        <v>13</v>
      </c>
      <c r="H5" s="8"/>
      <c r="I5" s="8" t="s">
        <v>14</v>
      </c>
      <c r="J5" s="8"/>
      <c r="K5" s="11" t="s">
        <v>12</v>
      </c>
      <c r="L5" s="57"/>
      <c r="M5" s="12" t="s">
        <v>13</v>
      </c>
      <c r="N5" s="12"/>
      <c r="O5" s="12" t="s">
        <v>14</v>
      </c>
      <c r="P5" s="12"/>
      <c r="Q5" s="9" t="s">
        <v>12</v>
      </c>
      <c r="R5" s="54"/>
      <c r="S5" s="8" t="s">
        <v>13</v>
      </c>
      <c r="T5" s="8"/>
      <c r="U5" s="8" t="s">
        <v>14</v>
      </c>
    </row>
    <row r="6" spans="1:22" ht="45" x14ac:dyDescent="0.25">
      <c r="A6">
        <v>1</v>
      </c>
      <c r="B6" s="14" t="s">
        <v>93</v>
      </c>
      <c r="C6" s="14" t="s">
        <v>94</v>
      </c>
      <c r="D6" s="14" t="s">
        <v>32</v>
      </c>
      <c r="E6" s="16">
        <v>55.45</v>
      </c>
      <c r="F6" s="43">
        <f>E6*$D6</f>
        <v>609.95000000000005</v>
      </c>
      <c r="G6" s="17">
        <v>55.45</v>
      </c>
      <c r="H6" s="43">
        <f>G6*$D6</f>
        <v>609.95000000000005</v>
      </c>
      <c r="I6" s="17">
        <v>55.45</v>
      </c>
      <c r="J6" s="43">
        <f>I6*$D6</f>
        <v>609.95000000000005</v>
      </c>
      <c r="K6" s="20">
        <v>240</v>
      </c>
      <c r="L6" s="43">
        <f>K6*$D6</f>
        <v>2640</v>
      </c>
      <c r="M6" s="21">
        <v>255</v>
      </c>
      <c r="N6" s="43">
        <f>M6*$D6</f>
        <v>2805</v>
      </c>
      <c r="O6" s="21">
        <v>270</v>
      </c>
      <c r="P6" s="43">
        <f>O6*$D6</f>
        <v>2970</v>
      </c>
      <c r="Q6" s="16">
        <v>1190</v>
      </c>
      <c r="R6" s="43">
        <f>Q6*$D6</f>
        <v>13090</v>
      </c>
      <c r="S6" s="17">
        <v>1190</v>
      </c>
      <c r="T6" s="43">
        <f>S6*$D6</f>
        <v>13090</v>
      </c>
      <c r="U6" s="17">
        <v>1190</v>
      </c>
      <c r="V6" s="43">
        <f>U6*$D6</f>
        <v>13090</v>
      </c>
    </row>
    <row r="7" spans="1:22" x14ac:dyDescent="0.25">
      <c r="F7" s="51">
        <f>SUM(F6)</f>
        <v>609.95000000000005</v>
      </c>
      <c r="H7" s="51">
        <f>SUM(H6)</f>
        <v>609.95000000000005</v>
      </c>
      <c r="J7" s="51">
        <f>SUM(J6)</f>
        <v>609.95000000000005</v>
      </c>
      <c r="L7" s="51">
        <f>SUM(L6)</f>
        <v>2640</v>
      </c>
      <c r="N7" s="51">
        <f>SUM(N6)</f>
        <v>2805</v>
      </c>
      <c r="P7" s="51">
        <f>SUM(P6)</f>
        <v>2970</v>
      </c>
      <c r="R7" s="51">
        <f>SUM(R6)</f>
        <v>13090</v>
      </c>
      <c r="T7" s="51">
        <f>SUM(T6)</f>
        <v>13090</v>
      </c>
      <c r="V7" s="51">
        <f>SUM(V6)</f>
        <v>13090</v>
      </c>
    </row>
    <row r="8" spans="1:22" x14ac:dyDescent="0.25">
      <c r="A8" t="s">
        <v>75</v>
      </c>
      <c r="J8" s="60">
        <f>F7+H7+J7</f>
        <v>1829.8500000000001</v>
      </c>
      <c r="P8" s="62">
        <f>L7+N7+P7</f>
        <v>8415</v>
      </c>
      <c r="V8" s="62">
        <f>V7+T7+R7</f>
        <v>39270</v>
      </c>
    </row>
  </sheetData>
  <mergeCells count="7">
    <mergeCell ref="A1:I1"/>
    <mergeCell ref="E3:I3"/>
    <mergeCell ref="K3:O3"/>
    <mergeCell ref="Q3:U3"/>
    <mergeCell ref="E4:I4"/>
    <mergeCell ref="K4:O4"/>
    <mergeCell ref="Q4:U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47B4-004D-47B3-8A77-7A87753B115B}">
  <dimension ref="A1:V11"/>
  <sheetViews>
    <sheetView workbookViewId="0">
      <selection activeCell="J17" sqref="J17"/>
    </sheetView>
  </sheetViews>
  <sheetFormatPr defaultRowHeight="15" x14ac:dyDescent="0.25"/>
  <cols>
    <col min="1" max="1" width="7.7109375" customWidth="1"/>
    <col min="2" max="2" width="11.140625" bestFit="1" customWidth="1"/>
    <col min="3" max="3" width="28" bestFit="1" customWidth="1"/>
    <col min="4" max="4" width="18.85546875" bestFit="1" customWidth="1"/>
    <col min="5" max="5" width="18.42578125" bestFit="1" customWidth="1"/>
    <col min="6" max="6" width="18.42578125" customWidth="1"/>
    <col min="7" max="7" width="18.42578125" bestFit="1" customWidth="1"/>
    <col min="8" max="8" width="18.42578125" customWidth="1"/>
    <col min="9" max="9" width="18.42578125" bestFit="1" customWidth="1"/>
    <col min="10" max="10" width="18.42578125" customWidth="1"/>
    <col min="11" max="11" width="18.42578125" bestFit="1" customWidth="1"/>
    <col min="12" max="12" width="18.42578125" customWidth="1"/>
    <col min="13" max="13" width="18.42578125" bestFit="1" customWidth="1"/>
    <col min="14" max="14" width="18.42578125" customWidth="1"/>
    <col min="15" max="15" width="18.42578125" bestFit="1" customWidth="1"/>
    <col min="16" max="16" width="18.42578125" customWidth="1"/>
    <col min="17" max="17" width="18.42578125" bestFit="1" customWidth="1"/>
    <col min="18" max="18" width="18.42578125" customWidth="1"/>
    <col min="19" max="19" width="18.42578125" bestFit="1" customWidth="1"/>
    <col min="20" max="20" width="18.42578125" customWidth="1"/>
    <col min="21" max="21" width="18.42578125" bestFit="1" customWidth="1"/>
    <col min="22" max="22" width="26.42578125" customWidth="1"/>
  </cols>
  <sheetData>
    <row r="1" spans="1:22" ht="26.25" x14ac:dyDescent="0.4">
      <c r="A1" s="1" t="s">
        <v>95</v>
      </c>
      <c r="B1" s="1"/>
      <c r="C1" s="1"/>
      <c r="D1" s="1"/>
      <c r="E1" s="1"/>
      <c r="F1" s="1"/>
      <c r="G1" s="1"/>
      <c r="H1" s="1"/>
      <c r="I1" s="1"/>
      <c r="J1" s="63"/>
    </row>
    <row r="3" spans="1:22" x14ac:dyDescent="0.25">
      <c r="E3" s="2" t="s">
        <v>1</v>
      </c>
      <c r="F3" s="3"/>
      <c r="G3" s="3"/>
      <c r="H3" s="3"/>
      <c r="I3" s="3"/>
      <c r="J3" s="64"/>
      <c r="K3" s="2" t="s">
        <v>2</v>
      </c>
      <c r="L3" s="3"/>
      <c r="M3" s="3"/>
      <c r="N3" s="3"/>
      <c r="O3" s="3"/>
      <c r="P3" s="64"/>
      <c r="Q3" s="2" t="s">
        <v>3</v>
      </c>
      <c r="R3" s="3"/>
      <c r="S3" s="3"/>
      <c r="T3" s="3"/>
      <c r="U3" s="3"/>
    </row>
    <row r="4" spans="1:22" x14ac:dyDescent="0.25">
      <c r="E4" s="5" t="s">
        <v>4</v>
      </c>
      <c r="F4" s="6"/>
      <c r="G4" s="6"/>
      <c r="H4" s="6"/>
      <c r="I4" s="6"/>
      <c r="J4" s="65"/>
      <c r="K4" s="5" t="s">
        <v>4</v>
      </c>
      <c r="L4" s="6"/>
      <c r="M4" s="6"/>
      <c r="N4" s="6"/>
      <c r="O4" s="6"/>
      <c r="P4" s="65"/>
      <c r="Q4" s="5" t="s">
        <v>4</v>
      </c>
      <c r="R4" s="6"/>
      <c r="S4" s="6"/>
      <c r="T4" s="6"/>
      <c r="U4" s="6"/>
    </row>
    <row r="5" spans="1:22" ht="30" x14ac:dyDescent="0.25">
      <c r="A5" s="8" t="s">
        <v>5</v>
      </c>
      <c r="B5" s="8" t="s">
        <v>6</v>
      </c>
      <c r="C5" s="8" t="s">
        <v>7</v>
      </c>
      <c r="D5" s="8" t="s">
        <v>9</v>
      </c>
      <c r="E5" s="9" t="s">
        <v>12</v>
      </c>
      <c r="F5" s="54"/>
      <c r="G5" s="8" t="s">
        <v>13</v>
      </c>
      <c r="H5" s="8"/>
      <c r="I5" s="8" t="s">
        <v>14</v>
      </c>
      <c r="J5" s="8"/>
      <c r="K5" s="11" t="s">
        <v>12</v>
      </c>
      <c r="L5" s="57"/>
      <c r="M5" s="12" t="s">
        <v>13</v>
      </c>
      <c r="N5" s="12"/>
      <c r="O5" s="12" t="s">
        <v>14</v>
      </c>
      <c r="P5" s="12"/>
      <c r="Q5" s="9" t="s">
        <v>12</v>
      </c>
      <c r="R5" s="54"/>
      <c r="S5" s="8" t="s">
        <v>13</v>
      </c>
      <c r="T5" s="8"/>
      <c r="U5" s="8" t="s">
        <v>14</v>
      </c>
    </row>
    <row r="6" spans="1:22" ht="30" x14ac:dyDescent="0.25">
      <c r="A6">
        <v>1</v>
      </c>
      <c r="B6" s="14" t="s">
        <v>96</v>
      </c>
      <c r="C6" s="14" t="s">
        <v>97</v>
      </c>
      <c r="D6" s="14" t="s">
        <v>32</v>
      </c>
      <c r="E6" s="16">
        <v>47.52</v>
      </c>
      <c r="F6" s="43">
        <f>E6*$D6</f>
        <v>522.72</v>
      </c>
      <c r="G6" s="17">
        <v>47.52</v>
      </c>
      <c r="H6" s="43">
        <f t="shared" ref="H6:H9" si="0">G6*$D6</f>
        <v>522.72</v>
      </c>
      <c r="I6" s="17">
        <v>47.52</v>
      </c>
      <c r="J6" s="43">
        <f t="shared" ref="J6:L9" si="1">I6*$D6</f>
        <v>522.72</v>
      </c>
      <c r="K6" s="20">
        <v>240</v>
      </c>
      <c r="L6" s="43">
        <f t="shared" si="1"/>
        <v>2640</v>
      </c>
      <c r="M6" s="21">
        <v>250</v>
      </c>
      <c r="N6" s="43">
        <f t="shared" ref="N6" si="2">M6*$D6</f>
        <v>2750</v>
      </c>
      <c r="O6" s="21">
        <v>260</v>
      </c>
      <c r="P6" s="43">
        <f t="shared" ref="P6" si="3">O6*$D6</f>
        <v>2860</v>
      </c>
      <c r="Q6" s="16">
        <v>1080</v>
      </c>
      <c r="R6" s="43">
        <f t="shared" ref="R6" si="4">Q6*$D6</f>
        <v>11880</v>
      </c>
      <c r="S6" s="17">
        <v>1080</v>
      </c>
      <c r="T6" s="43">
        <f t="shared" ref="T6" si="5">S6*$D6</f>
        <v>11880</v>
      </c>
      <c r="U6" s="17">
        <v>1020</v>
      </c>
      <c r="V6" s="43">
        <f t="shared" ref="V6" si="6">U6*$D6</f>
        <v>11220</v>
      </c>
    </row>
    <row r="7" spans="1:22" ht="30" x14ac:dyDescent="0.25">
      <c r="A7">
        <v>2</v>
      </c>
      <c r="B7" s="14" t="s">
        <v>98</v>
      </c>
      <c r="C7" s="14" t="s">
        <v>99</v>
      </c>
      <c r="D7" s="14" t="s">
        <v>32</v>
      </c>
      <c r="E7" s="16">
        <v>60.6</v>
      </c>
      <c r="F7" s="43">
        <f t="shared" ref="F7:F9" si="7">E7*$D7</f>
        <v>666.6</v>
      </c>
      <c r="G7" s="17">
        <v>60.6</v>
      </c>
      <c r="H7" s="43">
        <f t="shared" si="0"/>
        <v>666.6</v>
      </c>
      <c r="I7" s="17">
        <v>60.6</v>
      </c>
      <c r="J7" s="43">
        <f t="shared" si="1"/>
        <v>666.6</v>
      </c>
      <c r="K7" s="20">
        <v>240</v>
      </c>
      <c r="L7" s="43">
        <f t="shared" si="1"/>
        <v>2640</v>
      </c>
      <c r="M7" s="21">
        <v>250</v>
      </c>
      <c r="N7" s="43">
        <f t="shared" ref="N7" si="8">M7*$D7</f>
        <v>2750</v>
      </c>
      <c r="O7" s="21">
        <v>260</v>
      </c>
      <c r="P7" s="43">
        <f t="shared" ref="P7" si="9">O7*$D7</f>
        <v>2860</v>
      </c>
      <c r="Q7" s="16">
        <v>1377</v>
      </c>
      <c r="R7" s="43">
        <f t="shared" ref="R7" si="10">Q7*$D7</f>
        <v>15147</v>
      </c>
      <c r="S7" s="17">
        <v>1377</v>
      </c>
      <c r="T7" s="43">
        <f t="shared" ref="T7" si="11">S7*$D7</f>
        <v>15147</v>
      </c>
      <c r="U7" s="17">
        <v>1300</v>
      </c>
      <c r="V7" s="43">
        <f t="shared" ref="V7" si="12">U7*$D7</f>
        <v>14300</v>
      </c>
    </row>
    <row r="8" spans="1:22" ht="30" x14ac:dyDescent="0.25">
      <c r="A8">
        <v>3</v>
      </c>
      <c r="B8" s="14" t="s">
        <v>100</v>
      </c>
      <c r="C8" s="14" t="s">
        <v>101</v>
      </c>
      <c r="D8" s="14" t="s">
        <v>32</v>
      </c>
      <c r="E8" s="16">
        <v>39.21</v>
      </c>
      <c r="F8" s="43">
        <f t="shared" si="7"/>
        <v>431.31</v>
      </c>
      <c r="G8" s="17">
        <v>39.21</v>
      </c>
      <c r="H8" s="43">
        <f t="shared" si="0"/>
        <v>431.31</v>
      </c>
      <c r="I8" s="17">
        <v>39.21</v>
      </c>
      <c r="J8" s="43">
        <f t="shared" si="1"/>
        <v>431.31</v>
      </c>
      <c r="K8" s="20">
        <v>240</v>
      </c>
      <c r="L8" s="43">
        <f t="shared" si="1"/>
        <v>2640</v>
      </c>
      <c r="M8" s="21">
        <v>250</v>
      </c>
      <c r="N8" s="43">
        <f t="shared" ref="N8" si="13">M8*$D8</f>
        <v>2750</v>
      </c>
      <c r="O8" s="21">
        <v>260</v>
      </c>
      <c r="P8" s="43">
        <f t="shared" ref="P8" si="14">O8*$D8</f>
        <v>2860</v>
      </c>
      <c r="Q8" s="16">
        <v>891</v>
      </c>
      <c r="R8" s="43">
        <f t="shared" ref="R8" si="15">Q8*$D8</f>
        <v>9801</v>
      </c>
      <c r="S8" s="17">
        <v>891</v>
      </c>
      <c r="T8" s="43">
        <f t="shared" ref="T8" si="16">S8*$D8</f>
        <v>9801</v>
      </c>
      <c r="U8" s="17">
        <v>841</v>
      </c>
      <c r="V8" s="43">
        <f t="shared" ref="V8" si="17">U8*$D8</f>
        <v>9251</v>
      </c>
    </row>
    <row r="9" spans="1:22" ht="30" x14ac:dyDescent="0.25">
      <c r="A9">
        <v>4</v>
      </c>
      <c r="B9" s="14" t="s">
        <v>102</v>
      </c>
      <c r="C9" s="14" t="s">
        <v>103</v>
      </c>
      <c r="D9" s="14" t="s">
        <v>32</v>
      </c>
      <c r="E9" s="16">
        <v>30.1</v>
      </c>
      <c r="F9" s="43">
        <f t="shared" si="7"/>
        <v>331.1</v>
      </c>
      <c r="G9" s="17">
        <v>30.1</v>
      </c>
      <c r="H9" s="43">
        <f t="shared" si="0"/>
        <v>331.1</v>
      </c>
      <c r="I9" s="17">
        <v>30.1</v>
      </c>
      <c r="J9" s="43">
        <f t="shared" si="1"/>
        <v>331.1</v>
      </c>
      <c r="K9" s="20">
        <v>240</v>
      </c>
      <c r="L9" s="43">
        <f t="shared" si="1"/>
        <v>2640</v>
      </c>
      <c r="M9" s="21">
        <v>250</v>
      </c>
      <c r="N9" s="43">
        <f t="shared" ref="N9" si="18">M9*$D9</f>
        <v>2750</v>
      </c>
      <c r="O9" s="21">
        <v>260</v>
      </c>
      <c r="P9" s="43">
        <f t="shared" ref="P9" si="19">O9*$D9</f>
        <v>2860</v>
      </c>
      <c r="Q9" s="16">
        <v>684</v>
      </c>
      <c r="R9" s="43">
        <f t="shared" ref="R9" si="20">Q9*$D9</f>
        <v>7524</v>
      </c>
      <c r="S9" s="17">
        <v>684</v>
      </c>
      <c r="T9" s="43">
        <f t="shared" ref="T9" si="21">S9*$D9</f>
        <v>7524</v>
      </c>
      <c r="U9" s="17">
        <v>646</v>
      </c>
      <c r="V9" s="43">
        <f t="shared" ref="V9" si="22">U9*$D9</f>
        <v>7106</v>
      </c>
    </row>
    <row r="10" spans="1:22" x14ac:dyDescent="0.25">
      <c r="F10" s="51">
        <f>SUM(F6:F9)</f>
        <v>1951.73</v>
      </c>
      <c r="H10" s="51">
        <f>SUM(H6:H9)</f>
        <v>1951.73</v>
      </c>
      <c r="J10" s="51">
        <f>SUM(J6:J9)</f>
        <v>1951.73</v>
      </c>
      <c r="L10" s="51">
        <f>SUM(L6:L9)</f>
        <v>10560</v>
      </c>
      <c r="N10" s="51">
        <f>SUM(N6:N9)</f>
        <v>11000</v>
      </c>
      <c r="P10" s="51">
        <f>SUM(P6:P9)</f>
        <v>11440</v>
      </c>
      <c r="R10" s="51">
        <f>SUM(R6:R9)</f>
        <v>44352</v>
      </c>
      <c r="T10" s="51">
        <f>SUM(T6:T9)</f>
        <v>44352</v>
      </c>
      <c r="V10" s="51">
        <f>SUM(V6:V9)</f>
        <v>41877</v>
      </c>
    </row>
    <row r="11" spans="1:22" x14ac:dyDescent="0.25">
      <c r="A11" t="s">
        <v>75</v>
      </c>
      <c r="J11" s="60">
        <f>F10+H10+J10</f>
        <v>5855.1900000000005</v>
      </c>
      <c r="P11" s="62">
        <f>L10+N10+P10</f>
        <v>33000</v>
      </c>
      <c r="V11" s="62">
        <f>R10+T10+V10</f>
        <v>130581</v>
      </c>
    </row>
  </sheetData>
  <mergeCells count="7">
    <mergeCell ref="A1:I1"/>
    <mergeCell ref="E3:I3"/>
    <mergeCell ref="K3:O3"/>
    <mergeCell ref="Q3:U3"/>
    <mergeCell ref="E4:I4"/>
    <mergeCell ref="K4:O4"/>
    <mergeCell ref="Q4:U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FE31-CC28-4FD2-AB17-734D15F17BED}">
  <dimension ref="B2:N9"/>
  <sheetViews>
    <sheetView tabSelected="1" workbookViewId="0">
      <selection activeCell="H18" sqref="H18"/>
    </sheetView>
  </sheetViews>
  <sheetFormatPr defaultRowHeight="15" x14ac:dyDescent="0.25"/>
  <cols>
    <col min="3" max="5" width="11.5703125" bestFit="1" customWidth="1"/>
    <col min="6" max="6" width="12.5703125" bestFit="1" customWidth="1"/>
    <col min="7" max="8" width="11.5703125" bestFit="1" customWidth="1"/>
    <col min="9" max="9" width="12.5703125" bestFit="1" customWidth="1"/>
    <col min="10" max="10" width="12.5703125" customWidth="1"/>
    <col min="11" max="13" width="12.5703125" bestFit="1" customWidth="1"/>
    <col min="14" max="14" width="14.28515625" bestFit="1" customWidth="1"/>
  </cols>
  <sheetData>
    <row r="2" spans="2:14" x14ac:dyDescent="0.25">
      <c r="C2" s="78" t="s">
        <v>112</v>
      </c>
      <c r="D2" s="78"/>
      <c r="E2" s="78"/>
      <c r="F2" s="78"/>
      <c r="G2" s="79" t="s">
        <v>113</v>
      </c>
      <c r="H2" s="79"/>
      <c r="I2" s="79"/>
      <c r="J2" s="79"/>
      <c r="K2" s="82" t="s">
        <v>114</v>
      </c>
      <c r="L2" s="83"/>
      <c r="M2" s="83"/>
      <c r="N2" s="84"/>
    </row>
    <row r="3" spans="2:14" x14ac:dyDescent="0.25">
      <c r="C3" s="74" t="s">
        <v>109</v>
      </c>
      <c r="D3" s="74" t="s">
        <v>110</v>
      </c>
      <c r="E3" s="74" t="s">
        <v>111</v>
      </c>
      <c r="F3" s="74"/>
      <c r="G3" s="80" t="s">
        <v>109</v>
      </c>
      <c r="H3" s="80" t="s">
        <v>110</v>
      </c>
      <c r="I3" s="80" t="s">
        <v>111</v>
      </c>
      <c r="J3" s="80"/>
      <c r="K3" s="81" t="s">
        <v>109</v>
      </c>
      <c r="L3" s="81" t="s">
        <v>110</v>
      </c>
      <c r="M3" s="81" t="s">
        <v>111</v>
      </c>
      <c r="N3" s="70"/>
    </row>
    <row r="4" spans="2:14" x14ac:dyDescent="0.25">
      <c r="B4" t="s">
        <v>104</v>
      </c>
      <c r="C4" s="75">
        <f>A!I29</f>
        <v>34381.490000000005</v>
      </c>
      <c r="D4" s="75">
        <f>A!K29</f>
        <v>35217.49</v>
      </c>
      <c r="E4" s="75">
        <f>A!M29</f>
        <v>36053.490000000005</v>
      </c>
      <c r="F4" s="75"/>
      <c r="G4" s="76">
        <f>A!S29</f>
        <v>75900</v>
      </c>
      <c r="H4" s="76">
        <f>A!S29</f>
        <v>75900</v>
      </c>
      <c r="I4" s="76">
        <f>A!W29</f>
        <v>85140</v>
      </c>
      <c r="J4" s="76"/>
      <c r="K4" s="77">
        <f>A!AB29</f>
        <v>745800</v>
      </c>
      <c r="L4" s="77">
        <f>A!AD29</f>
        <v>745800</v>
      </c>
      <c r="M4" s="77">
        <f>A!AF29</f>
        <v>682132</v>
      </c>
      <c r="N4" s="70"/>
    </row>
    <row r="5" spans="2:14" x14ac:dyDescent="0.25">
      <c r="B5" t="s">
        <v>105</v>
      </c>
      <c r="C5" s="71">
        <f>B!I8</f>
        <v>2003.98</v>
      </c>
      <c r="D5" s="71">
        <f>B!K8</f>
        <v>2003.98</v>
      </c>
      <c r="E5" s="71">
        <f>B!P8</f>
        <v>2003.98</v>
      </c>
      <c r="F5" s="71"/>
      <c r="G5" s="72">
        <f>B!R8</f>
        <v>7040</v>
      </c>
      <c r="H5" s="72">
        <f>B!T8</f>
        <v>7480</v>
      </c>
      <c r="I5" s="72">
        <f>B!Y8</f>
        <v>7920</v>
      </c>
      <c r="J5" s="72"/>
      <c r="K5" s="73">
        <f>B!AA8</f>
        <v>45540</v>
      </c>
      <c r="L5" s="73">
        <f>B!AC8</f>
        <v>45540</v>
      </c>
      <c r="M5" s="73">
        <f>B!AH8</f>
        <v>40480</v>
      </c>
      <c r="N5" s="70"/>
    </row>
    <row r="6" spans="2:14" x14ac:dyDescent="0.25">
      <c r="B6" t="s">
        <v>106</v>
      </c>
      <c r="C6" s="71">
        <f>'C'!F8</f>
        <v>52.25</v>
      </c>
      <c r="D6" s="71">
        <f>'C'!H8</f>
        <v>52.25</v>
      </c>
      <c r="E6" s="71">
        <f>'C'!J8</f>
        <v>52.25</v>
      </c>
      <c r="F6" s="71"/>
      <c r="G6" s="72">
        <f>'C'!L8</f>
        <v>2200</v>
      </c>
      <c r="H6" s="72">
        <f>'C'!N8</f>
        <v>2310</v>
      </c>
      <c r="I6" s="72">
        <f>'C'!P8</f>
        <v>2420</v>
      </c>
      <c r="J6" s="72"/>
      <c r="K6" s="73">
        <f>'C'!R8</f>
        <v>3740</v>
      </c>
      <c r="L6" s="73">
        <f>'C'!T8</f>
        <v>3740</v>
      </c>
      <c r="M6" s="73">
        <f>'C'!V8</f>
        <v>1947</v>
      </c>
      <c r="N6" s="70"/>
    </row>
    <row r="7" spans="2:14" x14ac:dyDescent="0.25">
      <c r="B7" t="s">
        <v>107</v>
      </c>
      <c r="C7" s="71">
        <f>D!F7</f>
        <v>609.95000000000005</v>
      </c>
      <c r="D7" s="71">
        <f>D!H7</f>
        <v>609.95000000000005</v>
      </c>
      <c r="E7" s="71">
        <f>D!J7</f>
        <v>609.95000000000005</v>
      </c>
      <c r="F7" s="71"/>
      <c r="G7" s="72">
        <f>D!L7</f>
        <v>2640</v>
      </c>
      <c r="H7" s="72">
        <f>D!N7</f>
        <v>2805</v>
      </c>
      <c r="I7" s="72">
        <f>D!P7</f>
        <v>2970</v>
      </c>
      <c r="J7" s="72"/>
      <c r="K7" s="73">
        <f>D!R7</f>
        <v>13090</v>
      </c>
      <c r="L7" s="73">
        <f>D!T7</f>
        <v>13090</v>
      </c>
      <c r="M7" s="73">
        <f>D!V7</f>
        <v>13090</v>
      </c>
      <c r="N7" s="70"/>
    </row>
    <row r="8" spans="2:14" x14ac:dyDescent="0.25">
      <c r="B8" t="s">
        <v>108</v>
      </c>
      <c r="C8" s="71">
        <f>E!F10</f>
        <v>1951.73</v>
      </c>
      <c r="D8" s="71">
        <f>E!H10</f>
        <v>1951.73</v>
      </c>
      <c r="E8" s="71">
        <f>E!J10</f>
        <v>1951.73</v>
      </c>
      <c r="F8" s="71"/>
      <c r="G8" s="72">
        <f>E!L10</f>
        <v>10560</v>
      </c>
      <c r="H8" s="72">
        <f>E!N10</f>
        <v>11000</v>
      </c>
      <c r="I8" s="72">
        <f>E!P10</f>
        <v>11440</v>
      </c>
      <c r="J8" s="72"/>
      <c r="K8" s="73">
        <f>E!R10</f>
        <v>44352</v>
      </c>
      <c r="L8" s="73">
        <f>E!T10</f>
        <v>44352</v>
      </c>
      <c r="M8" s="73">
        <f>E!V10</f>
        <v>41877</v>
      </c>
      <c r="N8" s="70"/>
    </row>
    <row r="9" spans="2:14" x14ac:dyDescent="0.25">
      <c r="C9" s="71">
        <f>SUM(C4:C8)</f>
        <v>38999.400000000009</v>
      </c>
      <c r="D9" s="71">
        <f t="shared" ref="D9:M9" si="0">SUM(D4:D8)</f>
        <v>39835.4</v>
      </c>
      <c r="E9" s="71">
        <f t="shared" si="0"/>
        <v>40671.400000000009</v>
      </c>
      <c r="F9" s="85">
        <f>SUM(C9:E9)</f>
        <v>119506.20000000003</v>
      </c>
      <c r="G9" s="72">
        <f t="shared" si="0"/>
        <v>98340</v>
      </c>
      <c r="H9" s="72">
        <f t="shared" si="0"/>
        <v>99495</v>
      </c>
      <c r="I9" s="72">
        <f t="shared" si="0"/>
        <v>109890</v>
      </c>
      <c r="J9" s="85">
        <f>SUM(G9:I9)</f>
        <v>307725</v>
      </c>
      <c r="K9" s="73">
        <f t="shared" si="0"/>
        <v>852522</v>
      </c>
      <c r="L9" s="73">
        <f t="shared" si="0"/>
        <v>852522</v>
      </c>
      <c r="M9" s="73">
        <f t="shared" si="0"/>
        <v>779526</v>
      </c>
      <c r="N9" s="86">
        <f>SUM(K9:M9)</f>
        <v>2484570</v>
      </c>
    </row>
  </sheetData>
  <mergeCells count="3">
    <mergeCell ref="C2:F2"/>
    <mergeCell ref="G2:J2"/>
    <mergeCell ref="K2:N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FDC5CB677E1D4091E0377DB81545D4" ma:contentTypeVersion="37" ma:contentTypeDescription="Create a new document." ma:contentTypeScope="" ma:versionID="1c539b04660d426f2a9d5b478f297571">
  <xsd:schema xmlns:xsd="http://www.w3.org/2001/XMLSchema" xmlns:xs="http://www.w3.org/2001/XMLSchema" xmlns:p="http://schemas.microsoft.com/office/2006/metadata/properties" xmlns:ns1="http://schemas.microsoft.com/sharepoint/v3" xmlns:ns2="b88576ae-8045-407b-a078-883821fc0d76" xmlns:ns3="34979108-c93f-4ea6-9b51-a753b315c72a" targetNamespace="http://schemas.microsoft.com/office/2006/metadata/properties" ma:root="true" ma:fieldsID="b25f9cd91df4a51ba1050dbacd5630d8" ns1:_="" ns2:_="" ns3:_="">
    <xsd:import namespace="http://schemas.microsoft.com/sharepoint/v3"/>
    <xsd:import namespace="b88576ae-8045-407b-a078-883821fc0d76"/>
    <xsd:import namespace="34979108-c93f-4ea6-9b51-a753b315c72a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3:Awarded_x0020_Date" minOccurs="0"/>
                <xsd:element ref="ns3:Bid_x0020_Status" minOccurs="0"/>
                <xsd:element ref="ns3:Document_x0020_Type" minOccurs="0"/>
                <xsd:element ref="ns1:ol_Department" minOccurs="0"/>
                <xsd:element ref="ns2: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Doc_x0020_Type" minOccurs="0"/>
                <xsd:element ref="ns3:Bidder_x0020_Nam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l_Department" ma:index="6" nillable="true" ma:displayName="Department" ma:description="" ma:internalName="ol_Depart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576ae-8045-407b-a078-883821fc0d76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indexed="true" ma:internalName="Year" ma:readOnly="false">
      <xsd:simpleType>
        <xsd:restriction base="dms:Text">
          <xsd:maxLength value="255"/>
        </xsd:restriction>
      </xsd:simpleType>
    </xsd:element>
    <xsd:element name="Label" ma:index="8" nillable="true" ma:displayName="Label" ma:hidden="true" ma:internalName="Label" ma:readOnly="false">
      <xsd:simpleType>
        <xsd:restriction base="dms:Text">
          <xsd:maxLength value="255"/>
        </xsd:restriction>
      </xsd:simpleType>
    </xsd:element>
    <xsd:element name="SharedWithUsers" ma:index="14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0" nillable="true" ma:displayName="Taxonomy Catch All Column" ma:hidden="true" ma:list="{0618e6d6-1d2c-442d-8948-173b6a78ad62}" ma:internalName="TaxCatchAll" ma:showField="CatchAllData" ma:web="b88576ae-8045-407b-a078-883821fc0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79108-c93f-4ea6-9b51-a753b315c72a" elementFormDefault="qualified">
    <xsd:import namespace="http://schemas.microsoft.com/office/2006/documentManagement/types"/>
    <xsd:import namespace="http://schemas.microsoft.com/office/infopath/2007/PartnerControls"/>
    <xsd:element name="Awarded_x0020_Date" ma:index="3" nillable="true" ma:displayName="Awarded Date" ma:format="DateOnly" ma:internalName="Awarded_x0020_Date" ma:readOnly="false">
      <xsd:simpleType>
        <xsd:restriction base="dms:DateTime"/>
      </xsd:simpleType>
    </xsd:element>
    <xsd:element name="Bid_x0020_Status" ma:index="4" nillable="true" ma:displayName="Bid Status" ma:format="Dropdown" ma:indexed="true" ma:internalName="Bid_x0020_Status" ma:readOnly="false">
      <xsd:simpleType>
        <xsd:restriction base="dms:Choice">
          <xsd:enumeration value="Successful"/>
          <xsd:enumeration value="Unsuccessful"/>
        </xsd:restriction>
      </xsd:simpleType>
    </xsd:element>
    <xsd:element name="Document_x0020_Type" ma:index="5" nillable="true" ma:displayName="Document Type" ma:format="Dropdown" ma:internalName="Document_x0020_Type" ma:readOnly="false">
      <xsd:simpleType>
        <xsd:restriction base="dms:Choice">
          <xsd:enumeration value="Addendum"/>
          <xsd:enumeration value="RFI"/>
          <xsd:enumeration value="RFT"/>
          <xsd:enumeration value="RFP"/>
          <xsd:enumeration value="RFQ"/>
          <xsd:enumeration value="RFSO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Doc_x0020_Type" ma:index="25" nillable="true" ma:displayName="Doc Type" ma:default="Bids" ma:format="Dropdown" ma:indexed="true" ma:internalName="Doc_x0020_Type">
      <xsd:simpleType>
        <xsd:restriction base="dms:Choice">
          <xsd:enumeration value="Bids"/>
          <xsd:enumeration value="Bid Summary"/>
          <xsd:enumeration value="Documents"/>
          <xsd:enumeration value="Final Bid Document"/>
        </xsd:restriction>
      </xsd:simpleType>
    </xsd:element>
    <xsd:element name="Bidder_x0020_Name" ma:index="26" nillable="true" ma:displayName="Bidder Name" ma:internalName="Bidder_x0020_Na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a3eb3a5-c43a-4c74-8c91-c42392864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b88576ae-8045-407b-a078-883821fc0d76" xsi:nil="true"/>
    <TaxCatchAll xmlns="b88576ae-8045-407b-a078-883821fc0d76" xsi:nil="true"/>
    <Bid_x0020_Status xmlns="34979108-c93f-4ea6-9b51-a753b315c72a" xsi:nil="true"/>
    <Bidder_x0020_Name xmlns="34979108-c93f-4ea6-9b51-a753b315c72a" xsi:nil="true"/>
    <Year xmlns="b88576ae-8045-407b-a078-883821fc0d76">2023</Year>
    <lcf76f155ced4ddcb4097134ff3c332f xmlns="34979108-c93f-4ea6-9b51-a753b315c72a">
      <Terms xmlns="http://schemas.microsoft.com/office/infopath/2007/PartnerControls"/>
    </lcf76f155ced4ddcb4097134ff3c332f>
    <Awarded_x0020_Date xmlns="34979108-c93f-4ea6-9b51-a753b315c72a" xsi:nil="true"/>
    <ol_Department xmlns="http://schemas.microsoft.com/sharepoint/v3">Operations-Community Division</ol_Department>
    <Doc_x0020_Type xmlns="34979108-c93f-4ea6-9b51-a753b315c72a">Bids</Doc_x0020_Type>
    <Document_x0020_Type xmlns="34979108-c93f-4ea6-9b51-a753b315c72a" xsi:nil="true"/>
  </documentManagement>
</p:properties>
</file>

<file path=customXml/itemProps1.xml><?xml version="1.0" encoding="utf-8"?>
<ds:datastoreItem xmlns:ds="http://schemas.openxmlformats.org/officeDocument/2006/customXml" ds:itemID="{097A7E29-00C0-4280-937E-EAA29D7CF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8576ae-8045-407b-a078-883821fc0d76"/>
    <ds:schemaRef ds:uri="34979108-c93f-4ea6-9b51-a753b315c7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63234-11A5-4850-B591-46CA461EA4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3C0B42-A899-4C46-BF49-E7B505C07F4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b88576ae-8045-407b-a078-883821fc0d76"/>
    <ds:schemaRef ds:uri="http://www.w3.org/XML/1998/namespace"/>
    <ds:schemaRef ds:uri="http://schemas.openxmlformats.org/package/2006/metadata/core-properties"/>
    <ds:schemaRef ds:uri="34979108-c93f-4ea6-9b51-a753b315c72a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</vt:lpstr>
      <vt:lpstr>B</vt:lpstr>
      <vt:lpstr>C</vt:lpstr>
      <vt:lpstr>D</vt:lpstr>
      <vt:lpstr>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Rousselle</dc:creator>
  <cp:lastModifiedBy>Yves Rousselle</cp:lastModifiedBy>
  <dcterms:created xsi:type="dcterms:W3CDTF">2023-04-04T12:20:47Z</dcterms:created>
  <dcterms:modified xsi:type="dcterms:W3CDTF">2023-04-04T15:41:26Z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0x01010034FDC5CB677E1D4091E0377DB81545D4</vt:lpwstr>
  </property>
</Properties>
</file>